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0" yWindow="0" windowWidth="25600" windowHeight="16060" tabRatio="500" activeTab="2"/>
  </bookViews>
  <sheets>
    <sheet name="Admin" sheetId="1" r:id="rId1"/>
    <sheet name="Teachers" sheetId="2" r:id="rId2"/>
    <sheet name="Support" sheetId="3" r:id="rId3"/>
    <sheet name="Hourly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8" i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7" i="3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8" i="1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7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7" i="4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8" i="3"/>
  <c r="J23" i="2"/>
  <c r="K23" i="2"/>
  <c r="J24" i="2"/>
  <c r="K24" i="2"/>
  <c r="J25" i="2"/>
  <c r="K25" i="2"/>
  <c r="J26" i="2"/>
  <c r="K26" i="2"/>
  <c r="J27" i="2"/>
  <c r="K27" i="2"/>
  <c r="J28" i="2"/>
  <c r="K28" i="2"/>
  <c r="I24" i="2"/>
  <c r="I25" i="2"/>
  <c r="I26" i="2"/>
  <c r="I27" i="2"/>
  <c r="I28" i="2"/>
  <c r="H24" i="2"/>
  <c r="H25" i="2"/>
  <c r="H26" i="2"/>
  <c r="H27" i="2"/>
  <c r="G24" i="2"/>
  <c r="G25" i="2"/>
  <c r="G26" i="2"/>
  <c r="G20" i="2"/>
  <c r="H20" i="2"/>
  <c r="I20" i="2"/>
  <c r="J20" i="2"/>
  <c r="K20" i="2"/>
  <c r="G21" i="2"/>
  <c r="H21" i="2"/>
  <c r="I21" i="2"/>
  <c r="J21" i="2"/>
  <c r="K21" i="2"/>
  <c r="G22" i="2"/>
  <c r="H22" i="2"/>
  <c r="I22" i="2"/>
  <c r="J22" i="2"/>
  <c r="K22" i="2"/>
  <c r="G23" i="2"/>
  <c r="H23" i="2"/>
  <c r="I23" i="2"/>
  <c r="F21" i="2"/>
  <c r="F22" i="2"/>
  <c r="F23" i="2"/>
  <c r="F17" i="2"/>
  <c r="G17" i="2"/>
  <c r="H17" i="2"/>
  <c r="I17" i="2"/>
  <c r="J17" i="2"/>
  <c r="K17" i="2"/>
  <c r="F18" i="2"/>
  <c r="G18" i="2"/>
  <c r="H18" i="2"/>
  <c r="I18" i="2"/>
  <c r="J18" i="2"/>
  <c r="K18" i="2"/>
  <c r="F19" i="2"/>
  <c r="G19" i="2"/>
  <c r="H19" i="2"/>
  <c r="I19" i="2"/>
  <c r="J19" i="2"/>
  <c r="K19" i="2"/>
  <c r="F20" i="2"/>
  <c r="E17" i="2"/>
  <c r="E18" i="2"/>
  <c r="E19" i="2"/>
  <c r="E20" i="2"/>
  <c r="E13" i="2"/>
  <c r="F13" i="2"/>
  <c r="G13" i="2"/>
  <c r="H13" i="2"/>
  <c r="I13" i="2"/>
  <c r="J13" i="2"/>
  <c r="K13" i="2"/>
  <c r="E14" i="2"/>
  <c r="F14" i="2"/>
  <c r="G14" i="2"/>
  <c r="H14" i="2"/>
  <c r="I14" i="2"/>
  <c r="J14" i="2"/>
  <c r="K14" i="2"/>
  <c r="E15" i="2"/>
  <c r="F15" i="2"/>
  <c r="G15" i="2"/>
  <c r="H15" i="2"/>
  <c r="I15" i="2"/>
  <c r="J15" i="2"/>
  <c r="K15" i="2"/>
  <c r="E16" i="2"/>
  <c r="F16" i="2"/>
  <c r="G16" i="2"/>
  <c r="H16" i="2"/>
  <c r="I16" i="2"/>
  <c r="J16" i="2"/>
  <c r="K16" i="2"/>
  <c r="D14" i="2"/>
  <c r="D15" i="2"/>
  <c r="D16" i="2"/>
  <c r="D7" i="2"/>
  <c r="E7" i="2"/>
  <c r="F7" i="2"/>
  <c r="G7" i="2"/>
  <c r="H7" i="2"/>
  <c r="I7" i="2"/>
  <c r="J7" i="2"/>
  <c r="K7" i="2"/>
  <c r="D8" i="2"/>
  <c r="E8" i="2"/>
  <c r="F8" i="2"/>
  <c r="G8" i="2"/>
  <c r="H8" i="2"/>
  <c r="I8" i="2"/>
  <c r="J8" i="2"/>
  <c r="K8" i="2"/>
  <c r="D9" i="2"/>
  <c r="E9" i="2"/>
  <c r="F9" i="2"/>
  <c r="G9" i="2"/>
  <c r="H9" i="2"/>
  <c r="I9" i="2"/>
  <c r="J9" i="2"/>
  <c r="K9" i="2"/>
  <c r="D10" i="2"/>
  <c r="E10" i="2"/>
  <c r="F10" i="2"/>
  <c r="G10" i="2"/>
  <c r="H10" i="2"/>
  <c r="I10" i="2"/>
  <c r="J10" i="2"/>
  <c r="K10" i="2"/>
  <c r="D11" i="2"/>
  <c r="E11" i="2"/>
  <c r="F11" i="2"/>
  <c r="G11" i="2"/>
  <c r="H11" i="2"/>
  <c r="I11" i="2"/>
  <c r="J11" i="2"/>
  <c r="K11" i="2"/>
  <c r="D12" i="2"/>
  <c r="E12" i="2"/>
  <c r="F12" i="2"/>
  <c r="G12" i="2"/>
  <c r="H12" i="2"/>
  <c r="I12" i="2"/>
  <c r="J12" i="2"/>
  <c r="K12" i="2"/>
  <c r="D13" i="2"/>
  <c r="E6" i="2"/>
  <c r="F6" i="2"/>
  <c r="G6" i="2"/>
  <c r="H6" i="2"/>
  <c r="I6" i="2"/>
  <c r="J6" i="2"/>
  <c r="K6" i="2"/>
  <c r="D6" i="2"/>
  <c r="C7" i="2"/>
  <c r="C8" i="2"/>
  <c r="C9" i="2"/>
  <c r="C10" i="2"/>
  <c r="C11" i="2"/>
  <c r="C12" i="2"/>
  <c r="C13" i="2"/>
  <c r="C6" i="2"/>
  <c r="K5" i="2"/>
  <c r="J5" i="2"/>
  <c r="I5" i="2"/>
  <c r="H5" i="2"/>
  <c r="G5" i="2"/>
  <c r="F5" i="2"/>
  <c r="E5" i="2"/>
  <c r="D5" i="2"/>
</calcChain>
</file>

<file path=xl/sharedStrings.xml><?xml version="1.0" encoding="utf-8"?>
<sst xmlns="http://schemas.openxmlformats.org/spreadsheetml/2006/main" count="56" uniqueCount="36">
  <si>
    <t>Children's Kiva Montessori Charter School</t>
  </si>
  <si>
    <t>Administrator Salary Schedule</t>
  </si>
  <si>
    <t>Administrative Assistant</t>
  </si>
  <si>
    <t>Head of School</t>
  </si>
  <si>
    <t>Step</t>
  </si>
  <si>
    <t>MA</t>
  </si>
  <si>
    <t>Teacher Salary Schedule</t>
  </si>
  <si>
    <t>BA</t>
  </si>
  <si>
    <t>BA+15</t>
  </si>
  <si>
    <t>BA+30</t>
  </si>
  <si>
    <t>BA+45</t>
  </si>
  <si>
    <t>MA+15</t>
  </si>
  <si>
    <t>MA+30</t>
  </si>
  <si>
    <t>MA+45</t>
  </si>
  <si>
    <t>MA+60</t>
  </si>
  <si>
    <t>Experienced Teachers will be placed on a step of the existing salary schedule according to the table below.</t>
  </si>
  <si>
    <t>Years</t>
  </si>
  <si>
    <t>&gt;9</t>
  </si>
  <si>
    <t>Educational Support Salary Schedule</t>
  </si>
  <si>
    <t>Assistant</t>
  </si>
  <si>
    <t>Specials</t>
  </si>
  <si>
    <t>Hourly</t>
  </si>
  <si>
    <t>Intervention/Special Education</t>
  </si>
  <si>
    <t>Lunchroom Attendant</t>
  </si>
  <si>
    <t>Custodian</t>
  </si>
  <si>
    <t>Maintenance</t>
  </si>
  <si>
    <t>Support Salary Schedule</t>
  </si>
  <si>
    <t>Days</t>
  </si>
  <si>
    <t>12 Month</t>
  </si>
  <si>
    <t>11 Month</t>
  </si>
  <si>
    <t>Finance Director</t>
  </si>
  <si>
    <t>40 Hours/Week</t>
  </si>
  <si>
    <t>BA+XX requires graduate level credit hours unless otherwise approved in writing by the Head of School.</t>
  </si>
  <si>
    <t>187 Contract Days</t>
  </si>
  <si>
    <t>HS or AS</t>
  </si>
  <si>
    <t>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</si>
</sst>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165" fontId="0" fillId="0" borderId="0" xfId="1" applyNumberFormat="1" applyFont="1"/>
    <xf numFmtId="44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 indent="1"/>
    </xf>
    <xf numFmtId="164" fontId="0" fillId="0" borderId="0" xfId="1" applyNumberFormat="1" applyFont="1" applyAlignment="1">
      <alignment horizontal="left"/>
    </xf>
    <xf numFmtId="165" fontId="0" fillId="0" borderId="0" xfId="1" applyNumberFormat="1" applyFont="1" applyAlignment="1">
      <alignment horizontal="left"/>
    </xf>
    <xf numFmtId="44" fontId="0" fillId="0" borderId="0" xfId="1" applyNumberFormat="1" applyFont="1" applyAlignment="1">
      <alignment horizontal="left"/>
    </xf>
    <xf numFmtId="166" fontId="0" fillId="0" borderId="0" xfId="1" applyNumberFormat="1" applyFont="1" applyAlignment="1">
      <alignment horizontal="left"/>
    </xf>
    <xf numFmtId="165" fontId="0" fillId="0" borderId="0" xfId="1" applyNumberFormat="1" applyFont="1" applyAlignment="1">
      <alignment wrapText="1"/>
    </xf>
    <xf numFmtId="44" fontId="0" fillId="0" borderId="0" xfId="1" applyNumberFormat="1" applyFont="1"/>
    <xf numFmtId="165" fontId="0" fillId="0" borderId="0" xfId="0" applyNumberFormat="1" applyAlignment="1">
      <alignment wrapText="1"/>
    </xf>
    <xf numFmtId="165" fontId="0" fillId="0" borderId="0" xfId="0" applyNumberFormat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indent="4"/>
    </xf>
    <xf numFmtId="0" fontId="0" fillId="0" borderId="0" xfId="0" applyAlignment="1">
      <alignment vertical="top" wrapText="1"/>
    </xf>
    <xf numFmtId="2" fontId="0" fillId="0" borderId="0" xfId="0" applyNumberFormat="1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</cellXfs>
  <cellStyles count="12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workbookViewId="0">
      <selection activeCell="H22" sqref="H22"/>
    </sheetView>
  </sheetViews>
  <sheetFormatPr baseColWidth="10" defaultRowHeight="15" x14ac:dyDescent="0"/>
  <cols>
    <col min="3" max="4" width="13.1640625" customWidth="1"/>
    <col min="7" max="8" width="11.33203125" customWidth="1"/>
    <col min="11" max="11" width="11.5" bestFit="1" customWidth="1"/>
    <col min="12" max="12" width="14.6640625" customWidth="1"/>
  </cols>
  <sheetData>
    <row r="1" spans="2:14" ht="15" customHeight="1">
      <c r="E1" s="25" t="s">
        <v>0</v>
      </c>
      <c r="F1" s="25"/>
      <c r="G1" s="25"/>
      <c r="H1" s="25"/>
      <c r="I1" s="25"/>
      <c r="J1" s="25"/>
      <c r="K1" s="25"/>
      <c r="L1" s="25"/>
      <c r="M1" s="25"/>
      <c r="N1" s="2"/>
    </row>
    <row r="2" spans="2:14">
      <c r="E2" s="25" t="s">
        <v>1</v>
      </c>
      <c r="F2" s="26"/>
      <c r="G2" s="26"/>
      <c r="H2" s="26"/>
      <c r="I2" s="26"/>
      <c r="J2" s="26"/>
      <c r="K2" s="26"/>
      <c r="L2" s="26"/>
      <c r="M2" s="26"/>
      <c r="N2" s="2"/>
    </row>
    <row r="3" spans="2:14" ht="30">
      <c r="C3" s="3" t="s">
        <v>2</v>
      </c>
      <c r="D3" s="3"/>
      <c r="E3" s="2"/>
      <c r="F3" s="2"/>
      <c r="G3" s="2" t="s">
        <v>30</v>
      </c>
      <c r="H3" s="2"/>
      <c r="J3" s="2"/>
      <c r="K3" s="2" t="s">
        <v>3</v>
      </c>
      <c r="M3" s="2"/>
      <c r="N3" s="2"/>
    </row>
    <row r="4" spans="2:14">
      <c r="C4" s="3"/>
      <c r="D4" s="3"/>
      <c r="E4" s="2"/>
      <c r="F4" s="2"/>
      <c r="G4" s="2"/>
      <c r="H4" s="2"/>
      <c r="J4" s="2"/>
      <c r="K4" s="2" t="s">
        <v>5</v>
      </c>
      <c r="M4" s="2"/>
      <c r="N4" s="2"/>
    </row>
    <row r="5" spans="2:14">
      <c r="B5" t="s">
        <v>27</v>
      </c>
      <c r="C5" s="17">
        <v>190</v>
      </c>
      <c r="D5" s="17"/>
      <c r="E5" s="2"/>
      <c r="F5" s="2"/>
      <c r="G5" s="2" t="s">
        <v>28</v>
      </c>
      <c r="H5" s="2"/>
      <c r="J5" s="2"/>
      <c r="K5" s="2" t="s">
        <v>29</v>
      </c>
      <c r="M5" s="2"/>
      <c r="N5" s="2"/>
    </row>
    <row r="6" spans="2:14" ht="30">
      <c r="B6" s="24" t="s">
        <v>4</v>
      </c>
      <c r="C6" s="3"/>
      <c r="D6" s="23" t="s">
        <v>31</v>
      </c>
      <c r="E6" s="2"/>
      <c r="F6" s="23" t="s">
        <v>4</v>
      </c>
      <c r="G6" s="2" t="s">
        <v>34</v>
      </c>
      <c r="H6" s="2" t="s">
        <v>35</v>
      </c>
      <c r="J6" s="23" t="s">
        <v>4</v>
      </c>
      <c r="K6" s="2"/>
      <c r="M6" s="2"/>
      <c r="N6" s="2"/>
    </row>
    <row r="7" spans="2:14">
      <c r="B7" s="7">
        <v>1</v>
      </c>
      <c r="C7" s="4">
        <v>15504</v>
      </c>
      <c r="D7" s="13">
        <f>C7/1520</f>
        <v>10.199999999999999</v>
      </c>
      <c r="F7" s="7">
        <v>1</v>
      </c>
      <c r="G7" s="9">
        <v>30000</v>
      </c>
      <c r="H7" s="9">
        <v>43000</v>
      </c>
      <c r="J7" s="7">
        <v>1</v>
      </c>
      <c r="K7" s="4">
        <v>59935</v>
      </c>
    </row>
    <row r="8" spans="2:14">
      <c r="B8" s="7">
        <v>2</v>
      </c>
      <c r="C8" s="6">
        <f>C7+666.67</f>
        <v>16170.67</v>
      </c>
      <c r="D8" s="13">
        <f t="shared" ref="D8:D22" si="0">C8/1520</f>
        <v>10.638598684210526</v>
      </c>
      <c r="F8" s="7">
        <v>2</v>
      </c>
      <c r="G8" s="9">
        <f>G7+930</f>
        <v>30930</v>
      </c>
      <c r="H8" s="8">
        <f>H7+980</f>
        <v>43980</v>
      </c>
      <c r="J8" s="7">
        <v>2</v>
      </c>
      <c r="K8" s="6">
        <v>60995</v>
      </c>
    </row>
    <row r="9" spans="2:14">
      <c r="B9" s="7">
        <v>3</v>
      </c>
      <c r="C9" s="6">
        <f t="shared" ref="C9:C22" si="1">C8+666.67</f>
        <v>16837.34</v>
      </c>
      <c r="D9" s="13">
        <f t="shared" si="0"/>
        <v>11.077197368421052</v>
      </c>
      <c r="F9" s="7">
        <v>3</v>
      </c>
      <c r="G9" s="9">
        <f t="shared" ref="G9:G22" si="2">G8+930</f>
        <v>31860</v>
      </c>
      <c r="H9" s="8">
        <f t="shared" ref="H9:H22" si="3">H8+980</f>
        <v>44960</v>
      </c>
      <c r="J9" s="7">
        <v>3</v>
      </c>
      <c r="K9" s="6">
        <v>62055</v>
      </c>
    </row>
    <row r="10" spans="2:14">
      <c r="B10" s="7">
        <v>4</v>
      </c>
      <c r="C10" s="6">
        <f t="shared" si="1"/>
        <v>17504.009999999998</v>
      </c>
      <c r="D10" s="13">
        <f t="shared" si="0"/>
        <v>11.515796052631577</v>
      </c>
      <c r="F10" s="7">
        <v>4</v>
      </c>
      <c r="G10" s="9">
        <f t="shared" si="2"/>
        <v>32790</v>
      </c>
      <c r="H10" s="8">
        <f t="shared" si="3"/>
        <v>45940</v>
      </c>
      <c r="J10" s="7">
        <v>4</v>
      </c>
      <c r="K10" s="6">
        <v>63115</v>
      </c>
    </row>
    <row r="11" spans="2:14">
      <c r="B11" s="7">
        <v>5</v>
      </c>
      <c r="C11" s="6">
        <f t="shared" si="1"/>
        <v>18170.679999999997</v>
      </c>
      <c r="D11" s="13">
        <f t="shared" si="0"/>
        <v>11.954394736842103</v>
      </c>
      <c r="F11" s="7">
        <v>5</v>
      </c>
      <c r="G11" s="9">
        <f t="shared" si="2"/>
        <v>33720</v>
      </c>
      <c r="H11" s="8">
        <f t="shared" si="3"/>
        <v>46920</v>
      </c>
      <c r="J11" s="7">
        <v>5</v>
      </c>
      <c r="K11" s="6">
        <v>64175</v>
      </c>
    </row>
    <row r="12" spans="2:14">
      <c r="B12" s="7">
        <v>6</v>
      </c>
      <c r="C12" s="6">
        <f t="shared" si="1"/>
        <v>18837.349999999995</v>
      </c>
      <c r="D12" s="13">
        <f t="shared" si="0"/>
        <v>12.392993421052628</v>
      </c>
      <c r="F12" s="7">
        <v>6</v>
      </c>
      <c r="G12" s="9">
        <f t="shared" si="2"/>
        <v>34650</v>
      </c>
      <c r="H12" s="8">
        <f t="shared" si="3"/>
        <v>47900</v>
      </c>
      <c r="J12" s="7">
        <v>6</v>
      </c>
      <c r="K12" s="6">
        <v>65235</v>
      </c>
    </row>
    <row r="13" spans="2:14">
      <c r="B13" s="7">
        <v>7</v>
      </c>
      <c r="C13" s="6">
        <f t="shared" si="1"/>
        <v>19504.019999999993</v>
      </c>
      <c r="D13" s="13">
        <f t="shared" si="0"/>
        <v>12.831592105263153</v>
      </c>
      <c r="F13" s="7">
        <v>7</v>
      </c>
      <c r="G13" s="9">
        <f t="shared" si="2"/>
        <v>35580</v>
      </c>
      <c r="H13" s="8">
        <f t="shared" si="3"/>
        <v>48880</v>
      </c>
      <c r="J13" s="7">
        <v>7</v>
      </c>
      <c r="K13" s="6">
        <v>66295</v>
      </c>
    </row>
    <row r="14" spans="2:14">
      <c r="B14" s="7">
        <v>8</v>
      </c>
      <c r="C14" s="6">
        <f t="shared" si="1"/>
        <v>20170.689999999991</v>
      </c>
      <c r="D14" s="13">
        <f t="shared" si="0"/>
        <v>13.270190789473679</v>
      </c>
      <c r="F14" s="7">
        <v>8</v>
      </c>
      <c r="G14" s="9">
        <f t="shared" si="2"/>
        <v>36510</v>
      </c>
      <c r="H14" s="8">
        <f t="shared" si="3"/>
        <v>49860</v>
      </c>
      <c r="J14" s="7">
        <v>8</v>
      </c>
      <c r="K14" s="6">
        <v>67355</v>
      </c>
    </row>
    <row r="15" spans="2:14">
      <c r="B15" s="7">
        <v>9</v>
      </c>
      <c r="C15" s="6">
        <f t="shared" si="1"/>
        <v>20837.35999999999</v>
      </c>
      <c r="D15" s="13">
        <f t="shared" si="0"/>
        <v>13.708789473684204</v>
      </c>
      <c r="F15" s="7">
        <v>9</v>
      </c>
      <c r="G15" s="9">
        <f t="shared" si="2"/>
        <v>37440</v>
      </c>
      <c r="H15" s="8">
        <f t="shared" si="3"/>
        <v>50840</v>
      </c>
      <c r="J15" s="7">
        <v>9</v>
      </c>
      <c r="K15" s="6">
        <v>68415</v>
      </c>
    </row>
    <row r="16" spans="2:14">
      <c r="B16" s="7">
        <v>10</v>
      </c>
      <c r="C16" s="6">
        <f t="shared" si="1"/>
        <v>21504.029999999988</v>
      </c>
      <c r="D16" s="13">
        <f t="shared" si="0"/>
        <v>14.14738815789473</v>
      </c>
      <c r="F16" s="7">
        <v>10</v>
      </c>
      <c r="G16" s="9">
        <f t="shared" si="2"/>
        <v>38370</v>
      </c>
      <c r="H16" s="8">
        <f t="shared" si="3"/>
        <v>51820</v>
      </c>
      <c r="J16" s="7">
        <v>10</v>
      </c>
      <c r="K16" s="6">
        <v>69475</v>
      </c>
    </row>
    <row r="17" spans="2:11">
      <c r="B17" s="7">
        <v>11</v>
      </c>
      <c r="C17" s="6">
        <f t="shared" si="1"/>
        <v>22170.699999999986</v>
      </c>
      <c r="D17" s="13">
        <f t="shared" si="0"/>
        <v>14.585986842105253</v>
      </c>
      <c r="F17" s="7">
        <v>11</v>
      </c>
      <c r="G17" s="9">
        <f t="shared" si="2"/>
        <v>39300</v>
      </c>
      <c r="H17" s="8">
        <f t="shared" si="3"/>
        <v>52800</v>
      </c>
      <c r="J17" s="7">
        <v>11</v>
      </c>
      <c r="K17" s="6">
        <v>70535</v>
      </c>
    </row>
    <row r="18" spans="2:11">
      <c r="B18" s="7">
        <v>12</v>
      </c>
      <c r="C18" s="6">
        <f t="shared" si="1"/>
        <v>22837.369999999984</v>
      </c>
      <c r="D18" s="13">
        <f t="shared" si="0"/>
        <v>15.024585526315779</v>
      </c>
      <c r="F18" s="7">
        <v>12</v>
      </c>
      <c r="G18" s="9">
        <f t="shared" si="2"/>
        <v>40230</v>
      </c>
      <c r="H18" s="8">
        <f t="shared" si="3"/>
        <v>53780</v>
      </c>
      <c r="J18" s="7">
        <v>12</v>
      </c>
      <c r="K18" s="6">
        <v>71595</v>
      </c>
    </row>
    <row r="19" spans="2:11">
      <c r="B19" s="7">
        <v>13</v>
      </c>
      <c r="C19" s="6">
        <f t="shared" si="1"/>
        <v>23504.039999999983</v>
      </c>
      <c r="D19" s="13">
        <f t="shared" si="0"/>
        <v>15.463184210526304</v>
      </c>
      <c r="F19" s="7">
        <v>13</v>
      </c>
      <c r="G19" s="9">
        <f t="shared" si="2"/>
        <v>41160</v>
      </c>
      <c r="H19" s="8">
        <f t="shared" si="3"/>
        <v>54760</v>
      </c>
      <c r="J19" s="7">
        <v>13</v>
      </c>
      <c r="K19" s="6">
        <v>72655</v>
      </c>
    </row>
    <row r="20" spans="2:11">
      <c r="B20" s="7">
        <v>14</v>
      </c>
      <c r="C20" s="6">
        <f t="shared" si="1"/>
        <v>24170.709999999981</v>
      </c>
      <c r="D20" s="13">
        <f t="shared" si="0"/>
        <v>15.901782894736829</v>
      </c>
      <c r="F20" s="7">
        <v>14</v>
      </c>
      <c r="G20" s="9">
        <f t="shared" si="2"/>
        <v>42090</v>
      </c>
      <c r="H20" s="8">
        <f t="shared" si="3"/>
        <v>55740</v>
      </c>
      <c r="J20" s="7">
        <v>14</v>
      </c>
      <c r="K20" s="6">
        <v>73715</v>
      </c>
    </row>
    <row r="21" spans="2:11">
      <c r="B21" s="7">
        <v>15</v>
      </c>
      <c r="C21" s="6">
        <f t="shared" si="1"/>
        <v>24837.379999999979</v>
      </c>
      <c r="D21" s="13">
        <f t="shared" si="0"/>
        <v>16.340381578947355</v>
      </c>
      <c r="F21" s="7">
        <v>15</v>
      </c>
      <c r="G21" s="9">
        <f t="shared" si="2"/>
        <v>43020</v>
      </c>
      <c r="H21" s="8">
        <f t="shared" si="3"/>
        <v>56720</v>
      </c>
      <c r="J21" s="7">
        <v>15</v>
      </c>
      <c r="K21" s="6">
        <v>74775</v>
      </c>
    </row>
    <row r="22" spans="2:11">
      <c r="B22" s="7">
        <v>16</v>
      </c>
      <c r="C22" s="6">
        <f t="shared" si="1"/>
        <v>25504.049999999977</v>
      </c>
      <c r="D22" s="13">
        <f t="shared" si="0"/>
        <v>16.77898026315788</v>
      </c>
      <c r="F22" s="7">
        <v>16</v>
      </c>
      <c r="G22" s="9">
        <f t="shared" si="2"/>
        <v>43950</v>
      </c>
      <c r="H22" s="8">
        <f t="shared" si="3"/>
        <v>57700</v>
      </c>
      <c r="J22" s="7">
        <v>16</v>
      </c>
      <c r="K22" s="6">
        <v>75835</v>
      </c>
    </row>
    <row r="23" spans="2:11">
      <c r="J23" s="7">
        <v>17</v>
      </c>
      <c r="K23" s="6">
        <v>77995</v>
      </c>
    </row>
    <row r="24" spans="2:11">
      <c r="J24" s="7">
        <v>18</v>
      </c>
      <c r="K24" s="6">
        <v>79015</v>
      </c>
    </row>
    <row r="25" spans="2:11">
      <c r="J25" s="7">
        <v>19</v>
      </c>
      <c r="K25" s="6">
        <v>80075</v>
      </c>
    </row>
    <row r="26" spans="2:11">
      <c r="C26" s="5"/>
      <c r="H26" s="11"/>
      <c r="J26" s="7">
        <v>20</v>
      </c>
      <c r="K26" s="6">
        <v>81135</v>
      </c>
    </row>
    <row r="27" spans="2:11">
      <c r="H27" s="5"/>
    </row>
    <row r="28" spans="2:11">
      <c r="H28" s="5"/>
    </row>
  </sheetData>
  <mergeCells count="2">
    <mergeCell ref="E1:M1"/>
    <mergeCell ref="E2:M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2" workbookViewId="0">
      <selection activeCell="A3" sqref="A3"/>
    </sheetView>
  </sheetViews>
  <sheetFormatPr baseColWidth="10" defaultRowHeight="15" x14ac:dyDescent="0"/>
  <cols>
    <col min="3" max="3" width="11.1640625" bestFit="1" customWidth="1"/>
    <col min="4" max="4" width="11.83203125" bestFit="1" customWidth="1"/>
  </cols>
  <sheetData>
    <row r="1" spans="1:13">
      <c r="E1" s="25" t="s">
        <v>0</v>
      </c>
      <c r="F1" s="25"/>
      <c r="G1" s="25"/>
      <c r="H1" s="25"/>
      <c r="I1" s="25"/>
      <c r="J1" s="25"/>
      <c r="K1" s="25"/>
      <c r="L1" s="25"/>
      <c r="M1" s="25"/>
    </row>
    <row r="2" spans="1:13">
      <c r="A2" t="s">
        <v>33</v>
      </c>
      <c r="E2" s="25" t="s">
        <v>6</v>
      </c>
      <c r="F2" s="26"/>
      <c r="G2" s="26"/>
      <c r="H2" s="26"/>
      <c r="I2" s="26"/>
      <c r="J2" s="26"/>
      <c r="K2" s="26"/>
      <c r="L2" s="26"/>
      <c r="M2" s="26"/>
    </row>
    <row r="3" spans="1:13">
      <c r="E3" s="1"/>
      <c r="F3" s="2"/>
      <c r="G3" s="2"/>
      <c r="H3" s="2"/>
      <c r="I3" s="2"/>
      <c r="J3" s="2"/>
      <c r="K3" s="2"/>
      <c r="L3" s="2"/>
      <c r="M3" s="2"/>
    </row>
    <row r="4" spans="1:13">
      <c r="A4" t="s">
        <v>4</v>
      </c>
      <c r="C4" s="16" t="s">
        <v>7</v>
      </c>
      <c r="D4" s="16" t="s">
        <v>8</v>
      </c>
      <c r="E4" s="1" t="s">
        <v>9</v>
      </c>
      <c r="F4" s="1" t="s">
        <v>10</v>
      </c>
      <c r="G4" s="1" t="s">
        <v>5</v>
      </c>
      <c r="H4" s="1" t="s">
        <v>11</v>
      </c>
      <c r="I4" s="1" t="s">
        <v>12</v>
      </c>
      <c r="J4" s="1" t="s">
        <v>13</v>
      </c>
      <c r="K4" s="1" t="s">
        <v>14</v>
      </c>
      <c r="M4" s="2"/>
    </row>
    <row r="5" spans="1:13">
      <c r="A5">
        <v>0</v>
      </c>
      <c r="C5" s="12">
        <v>31300</v>
      </c>
      <c r="D5" s="14">
        <f>C5*1.027</f>
        <v>32145.1</v>
      </c>
      <c r="E5" s="15">
        <f>C5*1.0547</f>
        <v>33012.11</v>
      </c>
      <c r="F5" s="15">
        <f>C5*1.0825</f>
        <v>33882.25</v>
      </c>
      <c r="G5" s="15">
        <f>C5*1.1444</f>
        <v>35819.72</v>
      </c>
      <c r="H5" s="15">
        <f>C5*1.1718</f>
        <v>36677.339999999997</v>
      </c>
      <c r="I5" s="6">
        <f>C5*1.1992</f>
        <v>37534.959999999999</v>
      </c>
      <c r="J5" s="15">
        <f>C5*1.2267</f>
        <v>38395.71</v>
      </c>
      <c r="K5" s="15">
        <f>C5*1.2542</f>
        <v>39256.46</v>
      </c>
      <c r="L5" s="6"/>
      <c r="M5" s="2"/>
    </row>
    <row r="6" spans="1:13">
      <c r="A6">
        <v>1</v>
      </c>
      <c r="C6" s="14">
        <f>C5+823</f>
        <v>32123</v>
      </c>
      <c r="D6" s="14">
        <f>D5+822.83</f>
        <v>32967.93</v>
      </c>
      <c r="E6" s="14">
        <f t="shared" ref="E6:K6" si="0">E5+822.83</f>
        <v>33834.94</v>
      </c>
      <c r="F6" s="14">
        <f t="shared" si="0"/>
        <v>34705.08</v>
      </c>
      <c r="G6" s="14">
        <f t="shared" si="0"/>
        <v>36642.550000000003</v>
      </c>
      <c r="H6" s="14">
        <f t="shared" si="0"/>
        <v>37500.17</v>
      </c>
      <c r="I6" s="14">
        <f t="shared" si="0"/>
        <v>38357.79</v>
      </c>
      <c r="J6" s="14">
        <f t="shared" si="0"/>
        <v>39218.54</v>
      </c>
      <c r="K6" s="14">
        <f t="shared" si="0"/>
        <v>40079.29</v>
      </c>
      <c r="L6" s="6"/>
      <c r="M6" s="2"/>
    </row>
    <row r="7" spans="1:13">
      <c r="A7">
        <v>2</v>
      </c>
      <c r="B7" s="7"/>
      <c r="C7" s="14">
        <f t="shared" ref="C7:C13" si="1">C6+823</f>
        <v>32946</v>
      </c>
      <c r="D7" s="14">
        <f t="shared" ref="D7:D16" si="2">D6+823</f>
        <v>33790.93</v>
      </c>
      <c r="E7" s="14">
        <f t="shared" ref="E7:E20" si="3">E6+823</f>
        <v>34657.94</v>
      </c>
      <c r="F7" s="14">
        <f t="shared" ref="F7:F23" si="4">F6+823</f>
        <v>35528.080000000002</v>
      </c>
      <c r="G7" s="14">
        <f t="shared" ref="G7:G26" si="5">G6+823</f>
        <v>37465.550000000003</v>
      </c>
      <c r="H7" s="14">
        <f t="shared" ref="H7:H27" si="6">H6+823</f>
        <v>38323.17</v>
      </c>
      <c r="I7" s="14">
        <f t="shared" ref="I7:I28" si="7">I6+823</f>
        <v>39180.79</v>
      </c>
      <c r="J7" s="14">
        <f t="shared" ref="J7:J28" si="8">J6+823</f>
        <v>40041.54</v>
      </c>
      <c r="K7" s="14">
        <f t="shared" ref="K7:K28" si="9">K6+823</f>
        <v>40902.29</v>
      </c>
      <c r="L7" s="6"/>
    </row>
    <row r="8" spans="1:13">
      <c r="A8">
        <v>3</v>
      </c>
      <c r="B8" s="7"/>
      <c r="C8" s="14">
        <f t="shared" si="1"/>
        <v>33769</v>
      </c>
      <c r="D8" s="14">
        <f t="shared" si="2"/>
        <v>34613.93</v>
      </c>
      <c r="E8" s="14">
        <f t="shared" si="3"/>
        <v>35480.94</v>
      </c>
      <c r="F8" s="14">
        <f t="shared" si="4"/>
        <v>36351.08</v>
      </c>
      <c r="G8" s="14">
        <f t="shared" si="5"/>
        <v>38288.550000000003</v>
      </c>
      <c r="H8" s="14">
        <f t="shared" si="6"/>
        <v>39146.17</v>
      </c>
      <c r="I8" s="14">
        <f t="shared" si="7"/>
        <v>40003.79</v>
      </c>
      <c r="J8" s="14">
        <f t="shared" si="8"/>
        <v>40864.54</v>
      </c>
      <c r="K8" s="14">
        <f t="shared" si="9"/>
        <v>41725.29</v>
      </c>
      <c r="L8" s="6"/>
    </row>
    <row r="9" spans="1:13">
      <c r="A9">
        <v>4</v>
      </c>
      <c r="B9" s="7"/>
      <c r="C9" s="14">
        <f t="shared" si="1"/>
        <v>34592</v>
      </c>
      <c r="D9" s="14">
        <f t="shared" si="2"/>
        <v>35436.93</v>
      </c>
      <c r="E9" s="14">
        <f t="shared" si="3"/>
        <v>36303.94</v>
      </c>
      <c r="F9" s="14">
        <f t="shared" si="4"/>
        <v>37174.080000000002</v>
      </c>
      <c r="G9" s="14">
        <f t="shared" si="5"/>
        <v>39111.550000000003</v>
      </c>
      <c r="H9" s="14">
        <f t="shared" si="6"/>
        <v>39969.17</v>
      </c>
      <c r="I9" s="14">
        <f t="shared" si="7"/>
        <v>40826.79</v>
      </c>
      <c r="J9" s="14">
        <f t="shared" si="8"/>
        <v>41687.54</v>
      </c>
      <c r="K9" s="14">
        <f t="shared" si="9"/>
        <v>42548.29</v>
      </c>
      <c r="L9" s="6"/>
    </row>
    <row r="10" spans="1:13">
      <c r="A10">
        <v>5</v>
      </c>
      <c r="B10" s="7"/>
      <c r="C10" s="14">
        <f t="shared" si="1"/>
        <v>35415</v>
      </c>
      <c r="D10" s="14">
        <f t="shared" si="2"/>
        <v>36259.93</v>
      </c>
      <c r="E10" s="14">
        <f t="shared" si="3"/>
        <v>37126.94</v>
      </c>
      <c r="F10" s="14">
        <f t="shared" si="4"/>
        <v>37997.08</v>
      </c>
      <c r="G10" s="14">
        <f t="shared" si="5"/>
        <v>39934.550000000003</v>
      </c>
      <c r="H10" s="14">
        <f t="shared" si="6"/>
        <v>40792.17</v>
      </c>
      <c r="I10" s="14">
        <f t="shared" si="7"/>
        <v>41649.79</v>
      </c>
      <c r="J10" s="14">
        <f t="shared" si="8"/>
        <v>42510.54</v>
      </c>
      <c r="K10" s="14">
        <f t="shared" si="9"/>
        <v>43371.29</v>
      </c>
      <c r="L10" s="6"/>
    </row>
    <row r="11" spans="1:13">
      <c r="A11">
        <v>6</v>
      </c>
      <c r="B11" s="7"/>
      <c r="C11" s="14">
        <f t="shared" si="1"/>
        <v>36238</v>
      </c>
      <c r="D11" s="14">
        <f t="shared" si="2"/>
        <v>37082.93</v>
      </c>
      <c r="E11" s="14">
        <f t="shared" si="3"/>
        <v>37949.94</v>
      </c>
      <c r="F11" s="14">
        <f t="shared" si="4"/>
        <v>38820.080000000002</v>
      </c>
      <c r="G11" s="14">
        <f t="shared" si="5"/>
        <v>40757.550000000003</v>
      </c>
      <c r="H11" s="14">
        <f t="shared" si="6"/>
        <v>41615.17</v>
      </c>
      <c r="I11" s="14">
        <f t="shared" si="7"/>
        <v>42472.79</v>
      </c>
      <c r="J11" s="14">
        <f t="shared" si="8"/>
        <v>43333.54</v>
      </c>
      <c r="K11" s="14">
        <f t="shared" si="9"/>
        <v>44194.29</v>
      </c>
      <c r="L11" s="6"/>
    </row>
    <row r="12" spans="1:13">
      <c r="A12">
        <v>7</v>
      </c>
      <c r="B12" s="7"/>
      <c r="C12" s="14">
        <f t="shared" si="1"/>
        <v>37061</v>
      </c>
      <c r="D12" s="14">
        <f t="shared" si="2"/>
        <v>37905.93</v>
      </c>
      <c r="E12" s="14">
        <f t="shared" si="3"/>
        <v>38772.94</v>
      </c>
      <c r="F12" s="14">
        <f t="shared" si="4"/>
        <v>39643.08</v>
      </c>
      <c r="G12" s="14">
        <f t="shared" si="5"/>
        <v>41580.550000000003</v>
      </c>
      <c r="H12" s="14">
        <f t="shared" si="6"/>
        <v>42438.17</v>
      </c>
      <c r="I12" s="14">
        <f t="shared" si="7"/>
        <v>43295.79</v>
      </c>
      <c r="J12" s="14">
        <f t="shared" si="8"/>
        <v>44156.54</v>
      </c>
      <c r="K12" s="14">
        <f t="shared" si="9"/>
        <v>45017.29</v>
      </c>
      <c r="L12" s="6"/>
    </row>
    <row r="13" spans="1:13">
      <c r="A13">
        <v>8</v>
      </c>
      <c r="B13" s="7"/>
      <c r="C13" s="14">
        <f t="shared" si="1"/>
        <v>37884</v>
      </c>
      <c r="D13" s="14">
        <f t="shared" si="2"/>
        <v>38728.93</v>
      </c>
      <c r="E13" s="14">
        <f t="shared" si="3"/>
        <v>39595.94</v>
      </c>
      <c r="F13" s="14">
        <f t="shared" si="4"/>
        <v>40466.080000000002</v>
      </c>
      <c r="G13" s="14">
        <f t="shared" si="5"/>
        <v>42403.55</v>
      </c>
      <c r="H13" s="14">
        <f t="shared" si="6"/>
        <v>43261.17</v>
      </c>
      <c r="I13" s="14">
        <f t="shared" si="7"/>
        <v>44118.79</v>
      </c>
      <c r="J13" s="14">
        <f t="shared" si="8"/>
        <v>44979.54</v>
      </c>
      <c r="K13" s="14">
        <f t="shared" si="9"/>
        <v>45840.29</v>
      </c>
      <c r="L13" s="6"/>
    </row>
    <row r="14" spans="1:13">
      <c r="A14">
        <v>9</v>
      </c>
      <c r="B14" s="7"/>
      <c r="C14" s="6"/>
      <c r="D14" s="14">
        <f t="shared" si="2"/>
        <v>39551.93</v>
      </c>
      <c r="E14" s="14">
        <f t="shared" si="3"/>
        <v>40418.94</v>
      </c>
      <c r="F14" s="14">
        <f t="shared" si="4"/>
        <v>41289.08</v>
      </c>
      <c r="G14" s="14">
        <f t="shared" si="5"/>
        <v>43226.55</v>
      </c>
      <c r="H14" s="14">
        <f t="shared" si="6"/>
        <v>44084.17</v>
      </c>
      <c r="I14" s="14">
        <f t="shared" si="7"/>
        <v>44941.79</v>
      </c>
      <c r="J14" s="14">
        <f t="shared" si="8"/>
        <v>45802.54</v>
      </c>
      <c r="K14" s="14">
        <f t="shared" si="9"/>
        <v>46663.29</v>
      </c>
      <c r="L14" s="6"/>
    </row>
    <row r="15" spans="1:13">
      <c r="A15">
        <v>10</v>
      </c>
      <c r="B15" s="7"/>
      <c r="C15" s="6"/>
      <c r="D15" s="14">
        <f t="shared" si="2"/>
        <v>40374.93</v>
      </c>
      <c r="E15" s="14">
        <f t="shared" si="3"/>
        <v>41241.94</v>
      </c>
      <c r="F15" s="14">
        <f t="shared" si="4"/>
        <v>42112.08</v>
      </c>
      <c r="G15" s="14">
        <f t="shared" si="5"/>
        <v>44049.55</v>
      </c>
      <c r="H15" s="14">
        <f t="shared" si="6"/>
        <v>44907.17</v>
      </c>
      <c r="I15" s="14">
        <f t="shared" si="7"/>
        <v>45764.79</v>
      </c>
      <c r="J15" s="14">
        <f t="shared" si="8"/>
        <v>46625.54</v>
      </c>
      <c r="K15" s="14">
        <f t="shared" si="9"/>
        <v>47486.29</v>
      </c>
      <c r="L15" s="6"/>
    </row>
    <row r="16" spans="1:13">
      <c r="A16">
        <v>11</v>
      </c>
      <c r="B16" s="7"/>
      <c r="C16" s="6"/>
      <c r="D16" s="14">
        <f t="shared" si="2"/>
        <v>41197.93</v>
      </c>
      <c r="E16" s="14">
        <f t="shared" si="3"/>
        <v>42064.94</v>
      </c>
      <c r="F16" s="14">
        <f t="shared" si="4"/>
        <v>42935.08</v>
      </c>
      <c r="G16" s="14">
        <f t="shared" si="5"/>
        <v>44872.55</v>
      </c>
      <c r="H16" s="14">
        <f t="shared" si="6"/>
        <v>45730.17</v>
      </c>
      <c r="I16" s="14">
        <f t="shared" si="7"/>
        <v>46587.79</v>
      </c>
      <c r="J16" s="14">
        <f t="shared" si="8"/>
        <v>47448.54</v>
      </c>
      <c r="K16" s="14">
        <f t="shared" si="9"/>
        <v>48309.29</v>
      </c>
      <c r="L16" s="6"/>
    </row>
    <row r="17" spans="1:12">
      <c r="A17">
        <v>12</v>
      </c>
      <c r="B17" s="7"/>
      <c r="C17" s="6"/>
      <c r="D17" s="6"/>
      <c r="E17" s="14">
        <f t="shared" si="3"/>
        <v>42887.94</v>
      </c>
      <c r="F17" s="14">
        <f t="shared" si="4"/>
        <v>43758.080000000002</v>
      </c>
      <c r="G17" s="14">
        <f t="shared" si="5"/>
        <v>45695.55</v>
      </c>
      <c r="H17" s="14">
        <f t="shared" si="6"/>
        <v>46553.17</v>
      </c>
      <c r="I17" s="14">
        <f t="shared" si="7"/>
        <v>47410.79</v>
      </c>
      <c r="J17" s="14">
        <f t="shared" si="8"/>
        <v>48271.54</v>
      </c>
      <c r="K17" s="14">
        <f t="shared" si="9"/>
        <v>49132.29</v>
      </c>
      <c r="L17" s="6"/>
    </row>
    <row r="18" spans="1:12">
      <c r="A18">
        <v>13</v>
      </c>
      <c r="B18" s="7"/>
      <c r="C18" s="6"/>
      <c r="D18" s="6"/>
      <c r="E18" s="14">
        <f t="shared" si="3"/>
        <v>43710.94</v>
      </c>
      <c r="F18" s="14">
        <f t="shared" si="4"/>
        <v>44581.08</v>
      </c>
      <c r="G18" s="14">
        <f t="shared" si="5"/>
        <v>46518.55</v>
      </c>
      <c r="H18" s="14">
        <f t="shared" si="6"/>
        <v>47376.17</v>
      </c>
      <c r="I18" s="14">
        <f t="shared" si="7"/>
        <v>48233.79</v>
      </c>
      <c r="J18" s="14">
        <f t="shared" si="8"/>
        <v>49094.54</v>
      </c>
      <c r="K18" s="14">
        <f t="shared" si="9"/>
        <v>49955.29</v>
      </c>
      <c r="L18" s="6"/>
    </row>
    <row r="19" spans="1:12">
      <c r="A19">
        <v>14</v>
      </c>
      <c r="B19" s="7"/>
      <c r="C19" s="6"/>
      <c r="D19" s="6"/>
      <c r="E19" s="14">
        <f t="shared" si="3"/>
        <v>44533.94</v>
      </c>
      <c r="F19" s="14">
        <f t="shared" si="4"/>
        <v>45404.08</v>
      </c>
      <c r="G19" s="14">
        <f t="shared" si="5"/>
        <v>47341.55</v>
      </c>
      <c r="H19" s="14">
        <f t="shared" si="6"/>
        <v>48199.17</v>
      </c>
      <c r="I19" s="14">
        <f t="shared" si="7"/>
        <v>49056.79</v>
      </c>
      <c r="J19" s="14">
        <f t="shared" si="8"/>
        <v>49917.54</v>
      </c>
      <c r="K19" s="14">
        <f t="shared" si="9"/>
        <v>50778.29</v>
      </c>
      <c r="L19" s="6"/>
    </row>
    <row r="20" spans="1:12">
      <c r="A20">
        <v>15</v>
      </c>
      <c r="B20" s="7"/>
      <c r="C20" s="6"/>
      <c r="D20" s="6"/>
      <c r="E20" s="14">
        <f t="shared" si="3"/>
        <v>45356.94</v>
      </c>
      <c r="F20" s="14">
        <f t="shared" si="4"/>
        <v>46227.08</v>
      </c>
      <c r="G20" s="14">
        <f t="shared" si="5"/>
        <v>48164.55</v>
      </c>
      <c r="H20" s="14">
        <f t="shared" si="6"/>
        <v>49022.17</v>
      </c>
      <c r="I20" s="14">
        <f t="shared" si="7"/>
        <v>49879.79</v>
      </c>
      <c r="J20" s="14">
        <f t="shared" si="8"/>
        <v>50740.54</v>
      </c>
      <c r="K20" s="14">
        <f t="shared" si="9"/>
        <v>51601.29</v>
      </c>
      <c r="L20" s="6"/>
    </row>
    <row r="21" spans="1:12">
      <c r="A21">
        <v>16</v>
      </c>
      <c r="B21" s="7"/>
      <c r="C21" s="6"/>
      <c r="D21" s="6"/>
      <c r="E21" s="6"/>
      <c r="F21" s="14">
        <f t="shared" si="4"/>
        <v>47050.080000000002</v>
      </c>
      <c r="G21" s="14">
        <f t="shared" si="5"/>
        <v>48987.55</v>
      </c>
      <c r="H21" s="14">
        <f t="shared" si="6"/>
        <v>49845.17</v>
      </c>
      <c r="I21" s="14">
        <f t="shared" si="7"/>
        <v>50702.79</v>
      </c>
      <c r="J21" s="14">
        <f t="shared" si="8"/>
        <v>51563.54</v>
      </c>
      <c r="K21" s="14">
        <f t="shared" si="9"/>
        <v>52424.29</v>
      </c>
      <c r="L21" s="6"/>
    </row>
    <row r="22" spans="1:12">
      <c r="A22">
        <v>17</v>
      </c>
      <c r="B22" s="7"/>
      <c r="C22" s="6"/>
      <c r="D22" s="6"/>
      <c r="E22" s="6"/>
      <c r="F22" s="14">
        <f t="shared" si="4"/>
        <v>47873.08</v>
      </c>
      <c r="G22" s="14">
        <f t="shared" si="5"/>
        <v>49810.55</v>
      </c>
      <c r="H22" s="14">
        <f t="shared" si="6"/>
        <v>50668.17</v>
      </c>
      <c r="I22" s="14">
        <f t="shared" si="7"/>
        <v>51525.79</v>
      </c>
      <c r="J22" s="14">
        <f t="shared" si="8"/>
        <v>52386.54</v>
      </c>
      <c r="K22" s="14">
        <f t="shared" si="9"/>
        <v>53247.29</v>
      </c>
      <c r="L22" s="6"/>
    </row>
    <row r="23" spans="1:12">
      <c r="A23">
        <v>18</v>
      </c>
      <c r="C23" s="6"/>
      <c r="D23" s="6"/>
      <c r="E23" s="6"/>
      <c r="F23" s="14">
        <f t="shared" si="4"/>
        <v>48696.08</v>
      </c>
      <c r="G23" s="14">
        <f t="shared" si="5"/>
        <v>50633.55</v>
      </c>
      <c r="H23" s="14">
        <f t="shared" si="6"/>
        <v>51491.17</v>
      </c>
      <c r="I23" s="14">
        <f t="shared" si="7"/>
        <v>52348.79</v>
      </c>
      <c r="J23" s="14">
        <f t="shared" si="8"/>
        <v>53209.54</v>
      </c>
      <c r="K23" s="14">
        <f t="shared" si="9"/>
        <v>54070.29</v>
      </c>
      <c r="L23" s="6"/>
    </row>
    <row r="24" spans="1:12">
      <c r="A24">
        <v>19</v>
      </c>
      <c r="C24" s="6"/>
      <c r="D24" s="6"/>
      <c r="E24" s="6"/>
      <c r="F24" s="6"/>
      <c r="G24" s="14">
        <f t="shared" si="5"/>
        <v>51456.55</v>
      </c>
      <c r="H24" s="14">
        <f t="shared" si="6"/>
        <v>52314.17</v>
      </c>
      <c r="I24" s="14">
        <f t="shared" si="7"/>
        <v>53171.79</v>
      </c>
      <c r="J24" s="14">
        <f t="shared" si="8"/>
        <v>54032.54</v>
      </c>
      <c r="K24" s="14">
        <f t="shared" si="9"/>
        <v>54893.29</v>
      </c>
      <c r="L24" s="6"/>
    </row>
    <row r="25" spans="1:12">
      <c r="A25">
        <v>20</v>
      </c>
      <c r="C25" s="6"/>
      <c r="D25" s="6"/>
      <c r="E25" s="6"/>
      <c r="F25" s="6"/>
      <c r="G25" s="14">
        <f t="shared" si="5"/>
        <v>52279.55</v>
      </c>
      <c r="H25" s="14">
        <f t="shared" si="6"/>
        <v>53137.17</v>
      </c>
      <c r="I25" s="14">
        <f t="shared" si="7"/>
        <v>53994.79</v>
      </c>
      <c r="J25" s="14">
        <f t="shared" si="8"/>
        <v>54855.54</v>
      </c>
      <c r="K25" s="14">
        <f t="shared" si="9"/>
        <v>55716.29</v>
      </c>
      <c r="L25" s="6"/>
    </row>
    <row r="26" spans="1:12">
      <c r="A26">
        <v>21</v>
      </c>
      <c r="C26" s="6"/>
      <c r="D26" s="6"/>
      <c r="E26" s="6"/>
      <c r="F26" s="6"/>
      <c r="G26" s="14">
        <f t="shared" si="5"/>
        <v>53102.55</v>
      </c>
      <c r="H26" s="14">
        <f t="shared" si="6"/>
        <v>53960.17</v>
      </c>
      <c r="I26" s="14">
        <f t="shared" si="7"/>
        <v>54817.79</v>
      </c>
      <c r="J26" s="14">
        <f t="shared" si="8"/>
        <v>55678.54</v>
      </c>
      <c r="K26" s="14">
        <f t="shared" si="9"/>
        <v>56539.29</v>
      </c>
      <c r="L26" s="6"/>
    </row>
    <row r="27" spans="1:12">
      <c r="A27">
        <v>22</v>
      </c>
      <c r="C27" s="6"/>
      <c r="D27" s="6"/>
      <c r="E27" s="6"/>
      <c r="F27" s="6"/>
      <c r="G27" s="6"/>
      <c r="H27" s="14">
        <f t="shared" si="6"/>
        <v>54783.17</v>
      </c>
      <c r="I27" s="14">
        <f t="shared" si="7"/>
        <v>55640.79</v>
      </c>
      <c r="J27" s="14">
        <f t="shared" si="8"/>
        <v>56501.54</v>
      </c>
      <c r="K27" s="14">
        <f t="shared" si="9"/>
        <v>57362.29</v>
      </c>
      <c r="L27" s="6"/>
    </row>
    <row r="28" spans="1:12">
      <c r="A28">
        <v>23</v>
      </c>
      <c r="C28" s="6"/>
      <c r="D28" s="6"/>
      <c r="E28" s="6"/>
      <c r="F28" s="6"/>
      <c r="G28" s="6"/>
      <c r="H28" s="6"/>
      <c r="I28" s="14">
        <f t="shared" si="7"/>
        <v>56463.79</v>
      </c>
      <c r="J28" s="14">
        <f t="shared" si="8"/>
        <v>57324.54</v>
      </c>
      <c r="K28" s="14">
        <f t="shared" si="9"/>
        <v>58185.29</v>
      </c>
      <c r="L28" s="6"/>
    </row>
    <row r="32" spans="1:12">
      <c r="B32" s="27" t="s">
        <v>15</v>
      </c>
      <c r="C32" s="27"/>
      <c r="D32" s="27"/>
      <c r="E32" s="27"/>
      <c r="F32" s="27"/>
      <c r="G32" s="27"/>
    </row>
    <row r="33" spans="2:13">
      <c r="B33" s="27"/>
      <c r="C33" s="27"/>
      <c r="D33" s="27"/>
      <c r="E33" s="27"/>
      <c r="F33" s="27"/>
      <c r="G33" s="27"/>
    </row>
    <row r="34" spans="2:13">
      <c r="B34" s="27"/>
      <c r="C34" s="27"/>
      <c r="D34" s="27"/>
      <c r="E34" s="27"/>
      <c r="F34" s="27"/>
      <c r="G34" s="27"/>
    </row>
    <row r="36" spans="2:13">
      <c r="B36" t="s">
        <v>16</v>
      </c>
      <c r="C36">
        <v>0</v>
      </c>
      <c r="D36">
        <v>1</v>
      </c>
      <c r="E36">
        <v>2</v>
      </c>
      <c r="F36">
        <v>3</v>
      </c>
      <c r="G36">
        <v>4</v>
      </c>
      <c r="H36">
        <v>5</v>
      </c>
      <c r="I36">
        <v>6</v>
      </c>
      <c r="J36">
        <v>7</v>
      </c>
      <c r="K36">
        <v>8</v>
      </c>
      <c r="L36">
        <v>9</v>
      </c>
      <c r="M36" s="18" t="s">
        <v>17</v>
      </c>
    </row>
    <row r="37" spans="2:13">
      <c r="B37" t="s">
        <v>4</v>
      </c>
      <c r="C37">
        <v>0</v>
      </c>
      <c r="D37">
        <v>1</v>
      </c>
      <c r="E37">
        <v>2</v>
      </c>
      <c r="F37">
        <v>3</v>
      </c>
      <c r="G37">
        <v>4</v>
      </c>
      <c r="H37">
        <v>5</v>
      </c>
      <c r="I37">
        <v>6</v>
      </c>
      <c r="J37">
        <v>7</v>
      </c>
      <c r="K37">
        <v>8</v>
      </c>
      <c r="L37">
        <v>9</v>
      </c>
      <c r="M37">
        <v>10</v>
      </c>
    </row>
    <row r="39" spans="2:13">
      <c r="B39" t="s">
        <v>32</v>
      </c>
    </row>
  </sheetData>
  <mergeCells count="3">
    <mergeCell ref="E1:M1"/>
    <mergeCell ref="E2:M2"/>
    <mergeCell ref="B32:G3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tabSelected="1" workbookViewId="0">
      <selection activeCell="G33" sqref="G33"/>
    </sheetView>
  </sheetViews>
  <sheetFormatPr baseColWidth="10" defaultRowHeight="15" x14ac:dyDescent="0"/>
  <cols>
    <col min="11" max="11" width="11.33203125" customWidth="1"/>
  </cols>
  <sheetData>
    <row r="1" spans="2:14">
      <c r="E1" s="25" t="s">
        <v>0</v>
      </c>
      <c r="F1" s="25"/>
      <c r="G1" s="25"/>
      <c r="H1" s="25"/>
      <c r="I1" s="25"/>
      <c r="J1" s="25"/>
      <c r="K1" s="25"/>
      <c r="L1" s="25"/>
      <c r="M1" s="25"/>
    </row>
    <row r="2" spans="2:14">
      <c r="E2" s="25" t="s">
        <v>18</v>
      </c>
      <c r="F2" s="26"/>
      <c r="G2" s="26"/>
      <c r="H2" s="26"/>
      <c r="I2" s="26"/>
      <c r="J2" s="26"/>
      <c r="K2" s="26"/>
      <c r="L2" s="26"/>
      <c r="M2" s="26"/>
    </row>
    <row r="3" spans="2:14">
      <c r="C3" s="3"/>
      <c r="D3" s="3"/>
      <c r="E3" s="2"/>
      <c r="F3" s="2"/>
      <c r="G3" s="2"/>
      <c r="H3" s="2"/>
      <c r="J3" s="2"/>
      <c r="K3" s="2"/>
      <c r="M3" s="2"/>
    </row>
    <row r="4" spans="2:14" ht="45">
      <c r="C4" s="19" t="s">
        <v>19</v>
      </c>
      <c r="D4" s="3"/>
      <c r="E4" s="2"/>
      <c r="F4" s="2"/>
      <c r="G4" s="2" t="s">
        <v>20</v>
      </c>
      <c r="H4" s="2"/>
      <c r="J4" s="2"/>
      <c r="K4" s="2" t="s">
        <v>22</v>
      </c>
      <c r="N4" s="2"/>
    </row>
    <row r="5" spans="2:14">
      <c r="B5" t="s">
        <v>27</v>
      </c>
      <c r="C5" s="19">
        <v>187</v>
      </c>
      <c r="D5" s="22"/>
      <c r="E5" s="21"/>
      <c r="F5" s="21"/>
      <c r="G5" s="21"/>
      <c r="H5" s="21"/>
      <c r="J5" s="21"/>
      <c r="K5" s="21"/>
      <c r="N5" s="21"/>
    </row>
    <row r="6" spans="2:14">
      <c r="B6" t="s">
        <v>4</v>
      </c>
      <c r="C6" s="3"/>
      <c r="D6" s="3" t="s">
        <v>21</v>
      </c>
      <c r="E6" s="2"/>
      <c r="F6" s="2" t="s">
        <v>4</v>
      </c>
      <c r="G6" s="2" t="s">
        <v>21</v>
      </c>
      <c r="H6" s="2"/>
      <c r="J6" s="2" t="s">
        <v>4</v>
      </c>
      <c r="K6" s="2" t="s">
        <v>21</v>
      </c>
      <c r="M6" s="2"/>
      <c r="N6" s="2"/>
    </row>
    <row r="7" spans="2:14">
      <c r="B7" s="7">
        <v>1</v>
      </c>
      <c r="C7" s="4">
        <v>18000</v>
      </c>
      <c r="D7" s="13">
        <f>C7/187/8</f>
        <v>12.032085561497325</v>
      </c>
      <c r="F7" s="7">
        <v>1</v>
      </c>
      <c r="G7" s="10">
        <v>15</v>
      </c>
      <c r="H7" s="9"/>
      <c r="J7" s="7">
        <v>1</v>
      </c>
      <c r="K7" s="13">
        <v>25</v>
      </c>
      <c r="N7" s="20"/>
    </row>
    <row r="8" spans="2:14">
      <c r="B8" s="7">
        <v>2</v>
      </c>
      <c r="C8" s="6">
        <f>C7+537</f>
        <v>18537</v>
      </c>
      <c r="D8" s="13">
        <f t="shared" ref="D8:D22" si="0">C8/187/8</f>
        <v>12.391042780748663</v>
      </c>
      <c r="F8" s="7">
        <v>2</v>
      </c>
      <c r="G8" s="10">
        <f>G7+0.45</f>
        <v>15.45</v>
      </c>
      <c r="H8" s="8"/>
      <c r="J8" s="7">
        <v>2</v>
      </c>
      <c r="K8" s="5">
        <f>K7+0.63</f>
        <v>25.63</v>
      </c>
      <c r="N8" s="20"/>
    </row>
    <row r="9" spans="2:14">
      <c r="B9" s="7">
        <v>3</v>
      </c>
      <c r="C9" s="6">
        <f t="shared" ref="C9:C22" si="1">C8+537</f>
        <v>19074</v>
      </c>
      <c r="D9" s="13">
        <f t="shared" si="0"/>
        <v>12.75</v>
      </c>
      <c r="F9" s="7">
        <v>3</v>
      </c>
      <c r="G9" s="10">
        <f t="shared" ref="G9:G22" si="2">G8+0.45</f>
        <v>15.899999999999999</v>
      </c>
      <c r="H9" s="5"/>
      <c r="J9" s="7">
        <v>3</v>
      </c>
      <c r="K9" s="5">
        <f t="shared" ref="K9:K22" si="3">K8+0.63</f>
        <v>26.259999999999998</v>
      </c>
      <c r="N9" s="20"/>
    </row>
    <row r="10" spans="2:14">
      <c r="B10" s="7">
        <v>4</v>
      </c>
      <c r="C10" s="6">
        <f t="shared" si="1"/>
        <v>19611</v>
      </c>
      <c r="D10" s="13">
        <f t="shared" si="0"/>
        <v>13.108957219251337</v>
      </c>
      <c r="F10" s="7">
        <v>4</v>
      </c>
      <c r="G10" s="10">
        <f t="shared" si="2"/>
        <v>16.349999999999998</v>
      </c>
      <c r="H10" s="5"/>
      <c r="J10" s="7">
        <v>4</v>
      </c>
      <c r="K10" s="5">
        <f t="shared" si="3"/>
        <v>26.889999999999997</v>
      </c>
      <c r="N10" s="20"/>
    </row>
    <row r="11" spans="2:14">
      <c r="B11" s="7">
        <v>5</v>
      </c>
      <c r="C11" s="6">
        <f t="shared" si="1"/>
        <v>20148</v>
      </c>
      <c r="D11" s="13">
        <f t="shared" si="0"/>
        <v>13.467914438502675</v>
      </c>
      <c r="F11" s="7">
        <v>5</v>
      </c>
      <c r="G11" s="10">
        <f t="shared" si="2"/>
        <v>16.799999999999997</v>
      </c>
      <c r="H11" s="5"/>
      <c r="J11" s="7">
        <v>5</v>
      </c>
      <c r="K11" s="5">
        <f t="shared" si="3"/>
        <v>27.519999999999996</v>
      </c>
      <c r="N11" s="20"/>
    </row>
    <row r="12" spans="2:14">
      <c r="B12" s="7">
        <v>6</v>
      </c>
      <c r="C12" s="6">
        <f t="shared" si="1"/>
        <v>20685</v>
      </c>
      <c r="D12" s="13">
        <f t="shared" si="0"/>
        <v>13.82687165775401</v>
      </c>
      <c r="F12" s="7">
        <v>6</v>
      </c>
      <c r="G12" s="10">
        <f t="shared" si="2"/>
        <v>17.249999999999996</v>
      </c>
      <c r="H12" s="5"/>
      <c r="J12" s="7">
        <v>6</v>
      </c>
      <c r="K12" s="5">
        <f t="shared" si="3"/>
        <v>28.149999999999995</v>
      </c>
      <c r="N12" s="20"/>
    </row>
    <row r="13" spans="2:14">
      <c r="B13" s="7">
        <v>7</v>
      </c>
      <c r="C13" s="6">
        <f t="shared" si="1"/>
        <v>21222</v>
      </c>
      <c r="D13" s="13">
        <f t="shared" si="0"/>
        <v>14.185828877005347</v>
      </c>
      <c r="F13" s="7">
        <v>7</v>
      </c>
      <c r="G13" s="10">
        <f t="shared" si="2"/>
        <v>17.699999999999996</v>
      </c>
      <c r="H13" s="5"/>
      <c r="J13" s="7">
        <v>7</v>
      </c>
      <c r="K13" s="5">
        <f t="shared" si="3"/>
        <v>28.779999999999994</v>
      </c>
      <c r="N13" s="20"/>
    </row>
    <row r="14" spans="2:14">
      <c r="B14" s="7">
        <v>8</v>
      </c>
      <c r="C14" s="6">
        <f t="shared" si="1"/>
        <v>21759</v>
      </c>
      <c r="D14" s="13">
        <f t="shared" si="0"/>
        <v>14.544786096256685</v>
      </c>
      <c r="F14" s="7">
        <v>8</v>
      </c>
      <c r="G14" s="10">
        <f t="shared" si="2"/>
        <v>18.149999999999995</v>
      </c>
      <c r="H14" s="5"/>
      <c r="J14" s="7">
        <v>8</v>
      </c>
      <c r="K14" s="5">
        <f t="shared" si="3"/>
        <v>29.409999999999993</v>
      </c>
      <c r="N14" s="20"/>
    </row>
    <row r="15" spans="2:14">
      <c r="B15" s="7">
        <v>9</v>
      </c>
      <c r="C15" s="6">
        <f t="shared" si="1"/>
        <v>22296</v>
      </c>
      <c r="D15" s="13">
        <f t="shared" si="0"/>
        <v>14.903743315508022</v>
      </c>
      <c r="F15" s="7">
        <v>9</v>
      </c>
      <c r="G15" s="10">
        <f t="shared" si="2"/>
        <v>18.599999999999994</v>
      </c>
      <c r="H15" s="5"/>
      <c r="J15" s="7">
        <v>9</v>
      </c>
      <c r="K15" s="5">
        <f t="shared" si="3"/>
        <v>30.039999999999992</v>
      </c>
      <c r="N15" s="20"/>
    </row>
    <row r="16" spans="2:14">
      <c r="B16" s="7">
        <v>10</v>
      </c>
      <c r="C16" s="6">
        <f t="shared" si="1"/>
        <v>22833</v>
      </c>
      <c r="D16" s="13">
        <f t="shared" si="0"/>
        <v>15.262700534759359</v>
      </c>
      <c r="F16" s="7">
        <v>10</v>
      </c>
      <c r="G16" s="10">
        <f t="shared" si="2"/>
        <v>19.049999999999994</v>
      </c>
      <c r="H16" s="5"/>
      <c r="J16" s="7">
        <v>10</v>
      </c>
      <c r="K16" s="5">
        <f t="shared" si="3"/>
        <v>30.669999999999991</v>
      </c>
      <c r="N16" s="20"/>
    </row>
    <row r="17" spans="2:14">
      <c r="B17" s="7">
        <v>11</v>
      </c>
      <c r="C17" s="6">
        <f t="shared" si="1"/>
        <v>23370</v>
      </c>
      <c r="D17" s="13">
        <f t="shared" si="0"/>
        <v>15.621657754010695</v>
      </c>
      <c r="F17" s="7">
        <v>11</v>
      </c>
      <c r="G17" s="10">
        <f t="shared" si="2"/>
        <v>19.499999999999993</v>
      </c>
      <c r="H17" s="5"/>
      <c r="J17" s="7">
        <v>11</v>
      </c>
      <c r="K17" s="5">
        <f t="shared" si="3"/>
        <v>31.29999999999999</v>
      </c>
      <c r="N17" s="20"/>
    </row>
    <row r="18" spans="2:14">
      <c r="B18" s="7">
        <v>12</v>
      </c>
      <c r="C18" s="6">
        <f t="shared" si="1"/>
        <v>23907</v>
      </c>
      <c r="D18" s="13">
        <f t="shared" si="0"/>
        <v>15.980614973262032</v>
      </c>
      <c r="F18" s="7">
        <v>12</v>
      </c>
      <c r="G18" s="10">
        <f t="shared" si="2"/>
        <v>19.949999999999992</v>
      </c>
      <c r="H18" s="5"/>
      <c r="J18" s="7">
        <v>12</v>
      </c>
      <c r="K18" s="5">
        <f t="shared" si="3"/>
        <v>31.929999999999989</v>
      </c>
      <c r="N18" s="20"/>
    </row>
    <row r="19" spans="2:14">
      <c r="B19" s="7">
        <v>13</v>
      </c>
      <c r="C19" s="6">
        <f t="shared" si="1"/>
        <v>24444</v>
      </c>
      <c r="D19" s="13">
        <f t="shared" si="0"/>
        <v>16.339572192513369</v>
      </c>
      <c r="F19" s="7">
        <v>13</v>
      </c>
      <c r="G19" s="10">
        <f t="shared" si="2"/>
        <v>20.399999999999991</v>
      </c>
      <c r="H19" s="5"/>
      <c r="J19" s="7">
        <v>13</v>
      </c>
      <c r="K19" s="5">
        <f t="shared" si="3"/>
        <v>32.559999999999988</v>
      </c>
      <c r="N19" s="20"/>
    </row>
    <row r="20" spans="2:14">
      <c r="B20" s="7">
        <v>14</v>
      </c>
      <c r="C20" s="6">
        <f t="shared" si="1"/>
        <v>24981</v>
      </c>
      <c r="D20" s="13">
        <f t="shared" si="0"/>
        <v>16.698529411764707</v>
      </c>
      <c r="F20" s="7">
        <v>14</v>
      </c>
      <c r="G20" s="10">
        <f t="shared" si="2"/>
        <v>20.849999999999991</v>
      </c>
      <c r="H20" s="5"/>
      <c r="J20" s="7">
        <v>14</v>
      </c>
      <c r="K20" s="5">
        <f t="shared" si="3"/>
        <v>33.189999999999991</v>
      </c>
      <c r="N20" s="20"/>
    </row>
    <row r="21" spans="2:14">
      <c r="B21" s="7">
        <v>15</v>
      </c>
      <c r="C21" s="6">
        <f t="shared" si="1"/>
        <v>25518</v>
      </c>
      <c r="D21" s="13">
        <f t="shared" si="0"/>
        <v>17.057486631016044</v>
      </c>
      <c r="F21" s="7">
        <v>15</v>
      </c>
      <c r="G21" s="10">
        <f t="shared" si="2"/>
        <v>21.29999999999999</v>
      </c>
      <c r="H21" s="5"/>
      <c r="J21" s="7">
        <v>15</v>
      </c>
      <c r="K21" s="5">
        <f t="shared" si="3"/>
        <v>33.819999999999993</v>
      </c>
      <c r="N21" s="20"/>
    </row>
    <row r="22" spans="2:14">
      <c r="B22" s="7">
        <v>16</v>
      </c>
      <c r="C22" s="6">
        <f t="shared" si="1"/>
        <v>26055</v>
      </c>
      <c r="D22" s="13">
        <f t="shared" si="0"/>
        <v>17.416443850267381</v>
      </c>
      <c r="F22" s="7">
        <v>16</v>
      </c>
      <c r="G22" s="10">
        <f t="shared" si="2"/>
        <v>21.749999999999989</v>
      </c>
      <c r="H22" s="5"/>
      <c r="J22" s="7">
        <v>16</v>
      </c>
      <c r="K22" s="5">
        <f t="shared" si="3"/>
        <v>34.449999999999996</v>
      </c>
      <c r="N22" s="20"/>
    </row>
    <row r="23" spans="2:14">
      <c r="J23" s="7"/>
      <c r="K23" s="6"/>
    </row>
    <row r="24" spans="2:14">
      <c r="J24" s="7"/>
      <c r="K24" s="6"/>
    </row>
    <row r="25" spans="2:14">
      <c r="J25" s="7"/>
      <c r="K25" s="6"/>
    </row>
    <row r="26" spans="2:14">
      <c r="H26" s="11"/>
      <c r="J26" s="7"/>
      <c r="K26" s="6"/>
    </row>
  </sheetData>
  <mergeCells count="2">
    <mergeCell ref="E1:M1"/>
    <mergeCell ref="E2:M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workbookViewId="0">
      <selection activeCell="K7" sqref="K7"/>
    </sheetView>
  </sheetViews>
  <sheetFormatPr baseColWidth="10" defaultRowHeight="15" x14ac:dyDescent="0"/>
  <cols>
    <col min="11" max="11" width="11.6640625" customWidth="1"/>
  </cols>
  <sheetData>
    <row r="1" spans="2:13" ht="15" customHeight="1">
      <c r="C1" s="25" t="s">
        <v>0</v>
      </c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2:13" ht="15" customHeight="1">
      <c r="C2" s="25" t="s">
        <v>26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2:13">
      <c r="C3" s="3"/>
      <c r="D3" s="3"/>
      <c r="E3" s="2"/>
      <c r="F3" s="2"/>
      <c r="G3" s="2"/>
      <c r="H3" s="2"/>
      <c r="J3" s="2"/>
      <c r="K3" s="2"/>
      <c r="M3" s="2"/>
    </row>
    <row r="4" spans="2:13" ht="30">
      <c r="C4" s="19" t="s">
        <v>23</v>
      </c>
      <c r="D4" s="3"/>
      <c r="E4" s="2"/>
      <c r="F4" s="2"/>
      <c r="G4" s="2" t="s">
        <v>24</v>
      </c>
      <c r="H4" s="2"/>
      <c r="J4" s="2"/>
      <c r="K4" s="2" t="s">
        <v>25</v>
      </c>
    </row>
    <row r="5" spans="2:13">
      <c r="B5" t="s">
        <v>4</v>
      </c>
      <c r="C5" s="3" t="s">
        <v>21</v>
      </c>
      <c r="D5" s="3"/>
      <c r="E5" s="2"/>
      <c r="F5" s="2" t="s">
        <v>4</v>
      </c>
      <c r="G5" s="2" t="s">
        <v>21</v>
      </c>
      <c r="H5" s="2"/>
      <c r="J5" s="2" t="s">
        <v>4</v>
      </c>
      <c r="K5" s="2" t="s">
        <v>21</v>
      </c>
      <c r="M5" s="2"/>
    </row>
    <row r="6" spans="2:13">
      <c r="B6" s="7">
        <v>1</v>
      </c>
      <c r="C6" s="13">
        <v>10.199999999999999</v>
      </c>
      <c r="D6" s="4"/>
      <c r="F6" s="7">
        <v>1</v>
      </c>
      <c r="G6" s="10">
        <v>10.199999999999999</v>
      </c>
      <c r="H6" s="9"/>
      <c r="J6" s="7">
        <v>1</v>
      </c>
      <c r="K6" s="13">
        <v>12</v>
      </c>
    </row>
    <row r="7" spans="2:13">
      <c r="B7" s="7">
        <v>2</v>
      </c>
      <c r="C7" s="5">
        <f>C6+0.31</f>
        <v>10.51</v>
      </c>
      <c r="D7" s="6"/>
      <c r="F7" s="7">
        <v>2</v>
      </c>
      <c r="G7" s="10">
        <f>G6+0.36</f>
        <v>10.559999999999999</v>
      </c>
      <c r="H7" s="8"/>
      <c r="J7" s="7">
        <v>2</v>
      </c>
      <c r="K7" s="5">
        <f>K6+0.33</f>
        <v>12.33</v>
      </c>
    </row>
    <row r="8" spans="2:13">
      <c r="B8" s="7">
        <v>3</v>
      </c>
      <c r="C8" s="5">
        <f t="shared" ref="C8:C21" si="0">C7+0.31</f>
        <v>10.82</v>
      </c>
      <c r="D8" s="6"/>
      <c r="F8" s="7">
        <v>3</v>
      </c>
      <c r="G8" s="10">
        <f t="shared" ref="G8:G21" si="1">G7+0.36</f>
        <v>10.919999999999998</v>
      </c>
      <c r="H8" s="5"/>
      <c r="J8" s="7">
        <v>3</v>
      </c>
      <c r="K8" s="5">
        <f t="shared" ref="K8:K21" si="2">K7+0.33</f>
        <v>12.66</v>
      </c>
    </row>
    <row r="9" spans="2:13">
      <c r="B9" s="7">
        <v>4</v>
      </c>
      <c r="C9" s="5">
        <f t="shared" si="0"/>
        <v>11.13</v>
      </c>
      <c r="D9" s="6"/>
      <c r="F9" s="7">
        <v>4</v>
      </c>
      <c r="G9" s="10">
        <f t="shared" si="1"/>
        <v>11.279999999999998</v>
      </c>
      <c r="H9" s="5"/>
      <c r="J9" s="7">
        <v>4</v>
      </c>
      <c r="K9" s="5">
        <f t="shared" si="2"/>
        <v>12.99</v>
      </c>
    </row>
    <row r="10" spans="2:13">
      <c r="B10" s="7">
        <v>5</v>
      </c>
      <c r="C10" s="5">
        <f t="shared" si="0"/>
        <v>11.440000000000001</v>
      </c>
      <c r="D10" s="6"/>
      <c r="F10" s="7">
        <v>5</v>
      </c>
      <c r="G10" s="10">
        <f t="shared" si="1"/>
        <v>11.639999999999997</v>
      </c>
      <c r="H10" s="5"/>
      <c r="J10" s="7">
        <v>5</v>
      </c>
      <c r="K10" s="5">
        <f t="shared" si="2"/>
        <v>13.32</v>
      </c>
    </row>
    <row r="11" spans="2:13">
      <c r="B11" s="7">
        <v>6</v>
      </c>
      <c r="C11" s="5">
        <f t="shared" si="0"/>
        <v>11.750000000000002</v>
      </c>
      <c r="D11" s="6"/>
      <c r="F11" s="7">
        <v>6</v>
      </c>
      <c r="G11" s="10">
        <f t="shared" si="1"/>
        <v>11.999999999999996</v>
      </c>
      <c r="H11" s="5"/>
      <c r="J11" s="7">
        <v>6</v>
      </c>
      <c r="K11" s="5">
        <f t="shared" si="2"/>
        <v>13.65</v>
      </c>
    </row>
    <row r="12" spans="2:13">
      <c r="B12" s="7">
        <v>7</v>
      </c>
      <c r="C12" s="5">
        <f t="shared" si="0"/>
        <v>12.060000000000002</v>
      </c>
      <c r="D12" s="6"/>
      <c r="F12" s="7">
        <v>7</v>
      </c>
      <c r="G12" s="10">
        <f t="shared" si="1"/>
        <v>12.359999999999996</v>
      </c>
      <c r="H12" s="5"/>
      <c r="J12" s="7">
        <v>7</v>
      </c>
      <c r="K12" s="5">
        <f t="shared" si="2"/>
        <v>13.98</v>
      </c>
    </row>
    <row r="13" spans="2:13">
      <c r="B13" s="7">
        <v>8</v>
      </c>
      <c r="C13" s="5">
        <f t="shared" si="0"/>
        <v>12.370000000000003</v>
      </c>
      <c r="D13" s="6"/>
      <c r="F13" s="7">
        <v>8</v>
      </c>
      <c r="G13" s="10">
        <f t="shared" si="1"/>
        <v>12.719999999999995</v>
      </c>
      <c r="H13" s="5"/>
      <c r="J13" s="7">
        <v>8</v>
      </c>
      <c r="K13" s="5">
        <f t="shared" si="2"/>
        <v>14.31</v>
      </c>
    </row>
    <row r="14" spans="2:13">
      <c r="B14" s="7">
        <v>9</v>
      </c>
      <c r="C14" s="5">
        <f t="shared" si="0"/>
        <v>12.680000000000003</v>
      </c>
      <c r="D14" s="6"/>
      <c r="F14" s="7">
        <v>9</v>
      </c>
      <c r="G14" s="10">
        <f t="shared" si="1"/>
        <v>13.079999999999995</v>
      </c>
      <c r="H14" s="5"/>
      <c r="J14" s="7">
        <v>9</v>
      </c>
      <c r="K14" s="5">
        <f t="shared" si="2"/>
        <v>14.64</v>
      </c>
    </row>
    <row r="15" spans="2:13">
      <c r="B15" s="7">
        <v>10</v>
      </c>
      <c r="C15" s="5">
        <f t="shared" si="0"/>
        <v>12.990000000000004</v>
      </c>
      <c r="D15" s="6"/>
      <c r="F15" s="7">
        <v>10</v>
      </c>
      <c r="G15" s="10">
        <f t="shared" si="1"/>
        <v>13.439999999999994</v>
      </c>
      <c r="H15" s="5"/>
      <c r="J15" s="7">
        <v>10</v>
      </c>
      <c r="K15" s="5">
        <f t="shared" si="2"/>
        <v>14.97</v>
      </c>
    </row>
    <row r="16" spans="2:13">
      <c r="B16" s="7">
        <v>11</v>
      </c>
      <c r="C16" s="5">
        <f t="shared" si="0"/>
        <v>13.300000000000004</v>
      </c>
      <c r="D16" s="6"/>
      <c r="F16" s="7">
        <v>11</v>
      </c>
      <c r="G16" s="10">
        <f t="shared" si="1"/>
        <v>13.799999999999994</v>
      </c>
      <c r="H16" s="5"/>
      <c r="J16" s="7">
        <v>11</v>
      </c>
      <c r="K16" s="5">
        <f t="shared" si="2"/>
        <v>15.3</v>
      </c>
    </row>
    <row r="17" spans="2:11">
      <c r="B17" s="7">
        <v>12</v>
      </c>
      <c r="C17" s="5">
        <f t="shared" si="0"/>
        <v>13.610000000000005</v>
      </c>
      <c r="D17" s="6"/>
      <c r="F17" s="7">
        <v>12</v>
      </c>
      <c r="G17" s="10">
        <f t="shared" si="1"/>
        <v>14.159999999999993</v>
      </c>
      <c r="H17" s="5"/>
      <c r="J17" s="7">
        <v>12</v>
      </c>
      <c r="K17" s="5">
        <f t="shared" si="2"/>
        <v>15.63</v>
      </c>
    </row>
    <row r="18" spans="2:11">
      <c r="B18" s="7">
        <v>13</v>
      </c>
      <c r="C18" s="5">
        <f t="shared" si="0"/>
        <v>13.920000000000005</v>
      </c>
      <c r="D18" s="6"/>
      <c r="F18" s="7">
        <v>13</v>
      </c>
      <c r="G18" s="10">
        <f t="shared" si="1"/>
        <v>14.519999999999992</v>
      </c>
      <c r="H18" s="5"/>
      <c r="J18" s="7">
        <v>13</v>
      </c>
      <c r="K18" s="5">
        <f t="shared" si="2"/>
        <v>15.96</v>
      </c>
    </row>
    <row r="19" spans="2:11">
      <c r="B19" s="7">
        <v>14</v>
      </c>
      <c r="C19" s="5">
        <f t="shared" si="0"/>
        <v>14.230000000000006</v>
      </c>
      <c r="D19" s="6"/>
      <c r="F19" s="7">
        <v>14</v>
      </c>
      <c r="G19" s="10">
        <f t="shared" si="1"/>
        <v>14.879999999999992</v>
      </c>
      <c r="H19" s="5"/>
      <c r="J19" s="7">
        <v>14</v>
      </c>
      <c r="K19" s="5">
        <f t="shared" si="2"/>
        <v>16.29</v>
      </c>
    </row>
    <row r="20" spans="2:11">
      <c r="B20" s="7">
        <v>15</v>
      </c>
      <c r="C20" s="5">
        <f t="shared" si="0"/>
        <v>14.540000000000006</v>
      </c>
      <c r="D20" s="6"/>
      <c r="F20" s="7">
        <v>15</v>
      </c>
      <c r="G20" s="10">
        <f t="shared" si="1"/>
        <v>15.239999999999991</v>
      </c>
      <c r="H20" s="5"/>
      <c r="J20" s="7">
        <v>15</v>
      </c>
      <c r="K20" s="5">
        <f t="shared" si="2"/>
        <v>16.619999999999997</v>
      </c>
    </row>
    <row r="21" spans="2:11">
      <c r="B21" s="7">
        <v>16</v>
      </c>
      <c r="C21" s="5">
        <f t="shared" si="0"/>
        <v>14.850000000000007</v>
      </c>
      <c r="D21" s="6"/>
      <c r="F21" s="7">
        <v>16</v>
      </c>
      <c r="G21" s="10">
        <f t="shared" si="1"/>
        <v>15.599999999999991</v>
      </c>
      <c r="H21" s="5"/>
      <c r="J21" s="7">
        <v>16</v>
      </c>
      <c r="K21" s="5">
        <f t="shared" si="2"/>
        <v>16.949999999999996</v>
      </c>
    </row>
  </sheetData>
  <mergeCells count="2">
    <mergeCell ref="C1:M1"/>
    <mergeCell ref="C2:M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Admin</vt:lpstr>
      <vt:lpstr>Teachers</vt:lpstr>
      <vt:lpstr>Support</vt:lpstr>
      <vt:lpstr>Hourly</vt:lpstr>
    </vt:vector>
  </TitlesOfParts>
  <Company>Childeren's Kiva Montessori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Warinner</dc:creator>
  <cp:lastModifiedBy>Josh Warinner</cp:lastModifiedBy>
  <dcterms:created xsi:type="dcterms:W3CDTF">2017-07-07T13:28:35Z</dcterms:created>
  <dcterms:modified xsi:type="dcterms:W3CDTF">2017-10-10T18:22:25Z</dcterms:modified>
</cp:coreProperties>
</file>