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404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7" i="1"/>
  <c r="H25" i="1"/>
  <c r="H29" i="1"/>
  <c r="H37" i="1"/>
  <c r="H40" i="1"/>
  <c r="H41" i="1"/>
  <c r="H42" i="1"/>
  <c r="H50" i="1"/>
  <c r="H61" i="1"/>
  <c r="H67" i="1"/>
  <c r="H74" i="1"/>
  <c r="H92" i="1"/>
  <c r="H107" i="1"/>
  <c r="H126" i="1"/>
  <c r="H140" i="1"/>
  <c r="H171" i="1"/>
  <c r="H173" i="1"/>
  <c r="H174" i="1"/>
  <c r="H179" i="1"/>
  <c r="H180" i="1"/>
  <c r="H181" i="1"/>
</calcChain>
</file>

<file path=xl/sharedStrings.xml><?xml version="1.0" encoding="utf-8"?>
<sst xmlns="http://schemas.openxmlformats.org/spreadsheetml/2006/main" count="184" uniqueCount="184">
  <si>
    <t>8:13 AM</t>
  </si>
  <si>
    <t>Children's Kiva Montessori School</t>
  </si>
  <si>
    <t>02/02/17</t>
  </si>
  <si>
    <t>Accrual Basis</t>
  </si>
  <si>
    <t>July 2015 through June 2016</t>
  </si>
  <si>
    <t>Jul '15 - Jun '16</t>
  </si>
  <si>
    <t>Ordinary Income/Expense</t>
  </si>
  <si>
    <t>Income</t>
  </si>
  <si>
    <t>17999 — Loan Proceeds</t>
  </si>
  <si>
    <t>Walkathon</t>
  </si>
  <si>
    <t>State Sources</t>
  </si>
  <si>
    <t>3116 — Read Act</t>
  </si>
  <si>
    <t>3115 — ELPA</t>
  </si>
  <si>
    <t>3113 — Capital Construction Funds</t>
  </si>
  <si>
    <t>State Sources - Other</t>
  </si>
  <si>
    <t>Total State Sources</t>
  </si>
  <si>
    <t>Federal Sources</t>
  </si>
  <si>
    <t>4100 — CCSP Start Up Grant</t>
  </si>
  <si>
    <t>Total Federal Sources</t>
  </si>
  <si>
    <t>1990 — Contributions/Donations</t>
  </si>
  <si>
    <t>1995 — Board Donation</t>
  </si>
  <si>
    <t>1994 — Annual Appeal</t>
  </si>
  <si>
    <t>1998 — Health &amp; Wellness Donations</t>
  </si>
  <si>
    <t>1993 — Individ, Business Contributions</t>
  </si>
  <si>
    <t>1997 — Farm Donation</t>
  </si>
  <si>
    <t>1990 — Contributions/Donations - Other</t>
  </si>
  <si>
    <t>Total 1990 — Contributions/Donations</t>
  </si>
  <si>
    <t>5710 — District PPOR</t>
  </si>
  <si>
    <t>45000 — Investments</t>
  </si>
  <si>
    <t>45030 — Interest-Savings, Short-term CD</t>
  </si>
  <si>
    <t>Total 45000 — Investments</t>
  </si>
  <si>
    <t>1750 — Local Sources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</si>
  <si>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</si>
  <si>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</si>
  <si>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</si>
  <si>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</si>
  <si>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</si>
  <si>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</si>
  <si>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</si>
  <si>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1780 — Materials Fee</t>
  </si>
  <si>
    <t>1750 — Local Sources - Other</t>
  </si>
  <si>
    <t>Total 1750 — Local Sources</t>
  </si>
  <si>
    <t>Total Income</t>
  </si>
  <si>
    <t>Gross Profit</t>
  </si>
  <si>
    <t>Expense</t>
  </si>
  <si>
    <t>2300 — Other Admin</t>
  </si>
  <si>
    <t>2308 — Other Admin - Health</t>
  </si>
  <si>
    <t>2307 — Other Admin - PERA</t>
  </si>
  <si>
    <t>2306 — Other Admin - MC</t>
  </si>
  <si>
    <t>2305 — Other Admin - Salaries</t>
  </si>
  <si>
    <t>2300 — Other Admin - Other</t>
  </si>
  <si>
    <t>Total 2300 — Other Admin</t>
  </si>
  <si>
    <t>5500 — Interest Expense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</si>
  <si>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</si>
  <si>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</si>
  <si>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</si>
  <si>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</si>
  <si>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</si>
  <si>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</si>
  <si>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</si>
  <si>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Supplies</t>
  </si>
  <si>
    <t>2200 — Support - Other</t>
  </si>
  <si>
    <t>Total 2200 — Support</t>
  </si>
  <si>
    <t>3100 — Food Program</t>
  </si>
  <si>
    <t>3103 — RE-1 Lunches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</si>
  <si>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</si>
  <si>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</si>
  <si>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</si>
  <si>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</si>
  <si>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</si>
  <si>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</si>
  <si>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</si>
  <si>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2901 — Nurse Consultant</t>
  </si>
  <si>
    <t>2903 — Wednesday Club</t>
  </si>
  <si>
    <t>2900 — Other Support - Other</t>
  </si>
  <si>
    <t>Total 2900 — Other Support</t>
  </si>
  <si>
    <t>2800 — Central Support</t>
  </si>
  <si>
    <t>0525l — Work Comp - Other Admin</t>
  </si>
  <si>
    <t>525m — Unemployement ESS</t>
  </si>
  <si>
    <t>525j — Unemployment Insurance - Other</t>
  </si>
  <si>
    <t>0525i — - Unemployement Insurance Custo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</si>
  <si>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</si>
  <si>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</si>
  <si>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</si>
  <si>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</si>
  <si>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</si>
  <si>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</si>
  <si>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</si>
  <si>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0525d — Unemp Insur Specials</t>
  </si>
  <si>
    <t>0525c — Unemp Insur Asst Teach</t>
  </si>
  <si>
    <t>0525b — Unemp Insur Teachers</t>
  </si>
  <si>
    <t>0521 — Liability Insurance</t>
  </si>
  <si>
    <t>2800 — Central Support - Other</t>
  </si>
  <si>
    <t>Total 2800 — Central Support</t>
  </si>
  <si>
    <t>2600 — Operations &amp; Maintenance</t>
  </si>
  <si>
    <t>2625 — Cleaning Supplies</t>
  </si>
  <si>
    <t>2624 — Telephone</t>
  </si>
  <si>
    <t>2623 — Water/Sewer/Trash</t>
  </si>
  <si>
    <t>2622 — Atmos</t>
  </si>
  <si>
    <t>2621 — Empire Electri</t>
  </si>
  <si>
    <t>2620 — Sanitation Department</t>
  </si>
  <si>
    <t>2602 — Copier Lease - Copies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</si>
  <si>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</si>
  <si>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</si>
  <si>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</si>
  <si>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</si>
  <si>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</si>
  <si>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</si>
  <si>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</si>
  <si>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</si>
  <si>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Tyler Technologies</t>
  </si>
  <si>
    <t>Grant Travel BM</t>
  </si>
  <si>
    <t>Other</t>
  </si>
  <si>
    <t>Supplies and Materials</t>
  </si>
  <si>
    <t>Google for Education Account</t>
  </si>
  <si>
    <t>Website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</si>
  <si>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</si>
  <si>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</si>
  <si>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</si>
  <si>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</si>
  <si>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</si>
  <si>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</si>
  <si>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</si>
  <si>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</si>
  <si>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</si>
  <si>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</si>
  <si>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2500 — Business Services - Other</t>
  </si>
  <si>
    <t>Total 2500 — Business Services</t>
  </si>
  <si>
    <t>2400 — Adminstration</t>
  </si>
  <si>
    <t>ED Travel</t>
  </si>
  <si>
    <t>Grant ED Travel</t>
  </si>
  <si>
    <t>Dues &amp; Fees</t>
  </si>
  <si>
    <t>Other</t>
  </si>
  <si>
    <t>Supplies and Materials</t>
  </si>
  <si>
    <t>Purchased Services</t>
  </si>
  <si>
    <t>ED Health INs</t>
  </si>
  <si>
    <t>PERA - ED</t>
  </si>
  <si>
    <t>ED Medicare</t>
  </si>
  <si>
    <t>Salaries - Office of ED</t>
  </si>
  <si>
    <t>General Admin - MC</t>
  </si>
  <si>
    <t>2400 — Adminstration - Other</t>
  </si>
  <si>
    <t>Total 2400 — Adminstration</t>
  </si>
  <si>
    <t>0100 — Instruction</t>
  </si>
  <si>
    <t>Montessori Workspace</t>
  </si>
  <si>
    <t>Pwer School</t>
  </si>
  <si>
    <t>Tech Support</t>
  </si>
  <si>
    <t>Star Testing</t>
  </si>
  <si>
    <t>Non-Capital Equip</t>
  </si>
  <si>
    <t>Travel/Registration</t>
  </si>
  <si>
    <t>Other — Ohter Purchased Services</t>
  </si>
  <si>
    <t>Professional/Tech Services</t>
  </si>
  <si>
    <t>Student Council Stipend</t>
  </si>
  <si>
    <t>Teachers Specials MC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</si>
  <si>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</si>
  <si>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</si>
  <si>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</si>
  <si>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</si>
  <si>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</si>
  <si>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</si>
  <si>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</si>
  <si>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</t>
  </si>
  <si>
    <t>PERA Teachers Substitute</t>
  </si>
  <si>
    <t>Asst Teacher Medicare</t>
  </si>
  <si>
    <t>Teachers Medicare</t>
  </si>
  <si>
    <t>Teachers - Substitute MC</t>
  </si>
  <si>
    <t>Special - Music/Art</t>
  </si>
  <si>
    <t>Special - H&amp;W</t>
  </si>
  <si>
    <t>Asst Teachers</t>
  </si>
  <si>
    <t>Teachers</t>
  </si>
  <si>
    <t>Substitute Teacher</t>
  </si>
  <si>
    <t>3.31% G&amp;A Costs</t>
  </si>
  <si>
    <t>0100 — Instruction - Other</t>
  </si>
  <si>
    <t>Total 0100 — Instruction</t>
  </si>
  <si>
    <t>68300 — Travel and Meetings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</si>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</sst>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8" width="22.5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183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  <c r="H7" s="8">
        <v>50000</v>
      </c>
    </row>
    <row r="8" spans="1:8">
      <c r="E8" s="7" t="s">
        <v>9</v>
      </c>
      <c r="H8" s="8">
        <v>6381</v>
      </c>
    </row>
    <row r="9" spans="1:8">
      <c r="E9" s="7" t="s">
        <v>10</v>
      </c>
    </row>
    <row r="10" spans="1:8">
      <c r="F10" s="7" t="s">
        <v>11</v>
      </c>
      <c r="H10" s="8">
        <v>13190.4</v>
      </c>
    </row>
    <row r="11" spans="1:8">
      <c r="F11" s="7" t="s">
        <v>12</v>
      </c>
      <c r="H11" s="8">
        <v>753.45</v>
      </c>
    </row>
    <row r="12" spans="1:8">
      <c r="F12" s="7" t="s">
        <v>13</v>
      </c>
      <c r="H12" s="8">
        <v>25719.9</v>
      </c>
    </row>
    <row r="13" spans="1:8">
      <c r="F13" s="7" t="s">
        <v>14</v>
      </c>
      <c r="H13" s="9">
        <v>1516.11</v>
      </c>
    </row>
    <row r="14" spans="1:8">
      <c r="E14" s="7" t="s">
        <v>15</v>
      </c>
      <c r="H14" s="8">
        <f>ROUND(SUM(H9:H13),5)</f>
        <v>41179.86</v>
      </c>
    </row>
    <row r="15" spans="1:8">
      <c r="E15" s="7" t="s">
        <v>16</v>
      </c>
    </row>
    <row r="16" spans="1:8">
      <c r="F16" s="7" t="s">
        <v>17</v>
      </c>
      <c r="H16" s="9">
        <v>191550</v>
      </c>
    </row>
    <row r="17" spans="5:8">
      <c r="E17" s="7" t="s">
        <v>18</v>
      </c>
      <c r="H17" s="8">
        <f>ROUND(SUM(H15:H16),5)</f>
        <v>191550</v>
      </c>
    </row>
    <row r="18" spans="5:8">
      <c r="E18" s="7" t="s">
        <v>19</v>
      </c>
    </row>
    <row r="19" spans="5:8">
      <c r="F19" s="7" t="s">
        <v>20</v>
      </c>
      <c r="H19" s="8">
        <v>500</v>
      </c>
    </row>
    <row r="20" spans="5:8">
      <c r="F20" s="7" t="s">
        <v>21</v>
      </c>
      <c r="H20" s="8">
        <v>1200</v>
      </c>
    </row>
    <row r="21" spans="5:8">
      <c r="F21" s="7" t="s">
        <v>22</v>
      </c>
      <c r="H21" s="8">
        <v>750</v>
      </c>
    </row>
    <row r="22" spans="5:8">
      <c r="F22" s="7" t="s">
        <v>23</v>
      </c>
      <c r="H22" s="8">
        <v>300</v>
      </c>
    </row>
    <row r="23" spans="5:8">
      <c r="F23" s="7" t="s">
        <v>24</v>
      </c>
      <c r="H23" s="8">
        <v>1210</v>
      </c>
    </row>
    <row r="24" spans="5:8">
      <c r="F24" s="7" t="s">
        <v>25</v>
      </c>
      <c r="H24" s="9">
        <v>1080.6600000000001</v>
      </c>
    </row>
    <row r="25" spans="5:8">
      <c r="E25" s="7" t="s">
        <v>26</v>
      </c>
      <c r="H25" s="8">
        <f>ROUND(SUM(H18:H24),5)</f>
        <v>5040.66</v>
      </c>
    </row>
    <row r="26" spans="5:8">
      <c r="E26" s="7" t="s">
        <v>27</v>
      </c>
      <c r="H26" s="8">
        <v>692968.53</v>
      </c>
    </row>
    <row r="27" spans="5:8">
      <c r="E27" s="7" t="s">
        <v>28</v>
      </c>
    </row>
    <row r="28" spans="5:8">
      <c r="F28" s="7" t="s">
        <v>29</v>
      </c>
      <c r="H28" s="9">
        <v>41.4</v>
      </c>
    </row>
    <row r="29" spans="5:8">
      <c r="E29" s="7" t="s">
        <v>30</v>
      </c>
      <c r="H29" s="8">
        <f>ROUND(SUM(H27:H28),5)</f>
        <v>41.4</v>
      </c>
    </row>
    <row r="30" spans="5:8">
      <c r="E30" s="7" t="s">
        <v>31</v>
      </c>
    </row>
    <row r="31" spans="5:8">
      <c r="F31" s="7" t="s">
        <v>32</v>
      </c>
      <c r="H31" s="8">
        <v>6514.46</v>
      </c>
    </row>
    <row r="32" spans="5:8">
      <c r="F32" s="7" t="s">
        <v>33</v>
      </c>
      <c r="H32" s="8">
        <v>6723.75</v>
      </c>
    </row>
    <row r="33" spans="3:8">
      <c r="F33" s="7" t="s">
        <v>34</v>
      </c>
    </row>
    <row r="34" spans="3:8">
      <c r="G34" s="7" t="s">
        <v>35</v>
      </c>
      <c r="H34" s="8">
        <v>1510</v>
      </c>
    </row>
    <row r="35" spans="3:8">
      <c r="G35" s="7" t="s">
        <v>36</v>
      </c>
      <c r="H35" s="8">
        <v>13490.25</v>
      </c>
    </row>
    <row r="36" spans="3:8">
      <c r="G36" s="7" t="s">
        <v>37</v>
      </c>
      <c r="H36" s="9">
        <v>2218.75</v>
      </c>
    </row>
    <row r="37" spans="3:8">
      <c r="F37" s="7" t="s">
        <v>38</v>
      </c>
      <c r="H37" s="8">
        <f>ROUND(SUM(H33:H36),5)</f>
        <v>17219</v>
      </c>
    </row>
    <row r="38" spans="3:8">
      <c r="F38" s="7" t="s">
        <v>39</v>
      </c>
      <c r="H38" s="8">
        <v>10799.5</v>
      </c>
    </row>
    <row r="39" spans="3:8">
      <c r="F39" s="7" t="s">
        <v>40</v>
      </c>
      <c r="H39" s="9">
        <v>1220</v>
      </c>
    </row>
    <row r="40" spans="3:8">
      <c r="E40" s="7" t="s">
        <v>41</v>
      </c>
      <c r="H40" s="9">
        <f>ROUND(SUM(H30:H32)+SUM(H37:H39),5)</f>
        <v>42476.71</v>
      </c>
    </row>
    <row r="41" spans="3:8">
      <c r="D41" s="7" t="s">
        <v>42</v>
      </c>
      <c r="H41" s="9">
        <f>ROUND(SUM(H6:H8)+H14+H17+SUM(H25:H26)+H29+H40,5)</f>
        <v>1029638.16</v>
      </c>
    </row>
    <row r="42" spans="3:8">
      <c r="C42" s="7" t="s">
        <v>43</v>
      </c>
      <c r="H42" s="8">
        <f>H41</f>
        <v>1029638.16</v>
      </c>
    </row>
    <row r="43" spans="3:8">
      <c r="C43" s="7" t="s">
        <v>44</v>
      </c>
    </row>
    <row r="44" spans="3:8">
      <c r="D44" s="7" t="s">
        <v>45</v>
      </c>
    </row>
    <row r="45" spans="3:8">
      <c r="E45" s="7" t="s">
        <v>46</v>
      </c>
      <c r="H45" s="8">
        <v>3900</v>
      </c>
    </row>
    <row r="46" spans="3:8">
      <c r="E46" s="7" t="s">
        <v>47</v>
      </c>
      <c r="H46" s="8">
        <v>3655.04</v>
      </c>
    </row>
    <row r="47" spans="3:8">
      <c r="E47" s="7" t="s">
        <v>48</v>
      </c>
      <c r="H47" s="8">
        <v>283.36</v>
      </c>
    </row>
    <row r="48" spans="3:8">
      <c r="E48" s="7" t="s">
        <v>49</v>
      </c>
      <c r="H48" s="8">
        <v>20643.330000000002</v>
      </c>
    </row>
    <row r="49" spans="4:8">
      <c r="E49" s="7" t="s">
        <v>50</v>
      </c>
      <c r="H49" s="9">
        <v>49.5</v>
      </c>
    </row>
    <row r="50" spans="4:8">
      <c r="D50" s="7" t="s">
        <v>51</v>
      </c>
      <c r="H50" s="8">
        <f>ROUND(SUM(H44:H49),5)</f>
        <v>28531.23</v>
      </c>
    </row>
    <row r="51" spans="4:8">
      <c r="D51" s="7" t="s">
        <v>52</v>
      </c>
      <c r="H51" s="8">
        <v>0</v>
      </c>
    </row>
    <row r="52" spans="4:8">
      <c r="D52" s="7" t="s">
        <v>53</v>
      </c>
    </row>
    <row r="53" spans="4:8">
      <c r="E53" s="7" t="s">
        <v>54</v>
      </c>
      <c r="H53" s="8">
        <v>154.66</v>
      </c>
    </row>
    <row r="54" spans="4:8">
      <c r="E54" s="7" t="s">
        <v>55</v>
      </c>
      <c r="H54" s="8">
        <v>10847.5</v>
      </c>
    </row>
    <row r="55" spans="4:8">
      <c r="E55" s="7" t="s">
        <v>56</v>
      </c>
      <c r="H55" s="8">
        <v>2183.63</v>
      </c>
    </row>
    <row r="56" spans="4:8">
      <c r="E56" s="7" t="s">
        <v>57</v>
      </c>
      <c r="H56" s="8">
        <v>148.38999999999999</v>
      </c>
    </row>
    <row r="57" spans="4:8">
      <c r="E57" s="7" t="s">
        <v>58</v>
      </c>
      <c r="H57" s="8">
        <v>1992.92</v>
      </c>
    </row>
    <row r="58" spans="4:8">
      <c r="E58" s="7" t="s">
        <v>59</v>
      </c>
      <c r="H58" s="8">
        <v>10232.25</v>
      </c>
    </row>
    <row r="59" spans="4:8">
      <c r="E59" s="7" t="s">
        <v>60</v>
      </c>
      <c r="H59" s="8">
        <v>190.33</v>
      </c>
    </row>
    <row r="60" spans="4:8">
      <c r="E60" s="7" t="s">
        <v>61</v>
      </c>
      <c r="H60" s="9">
        <v>160.69999999999999</v>
      </c>
    </row>
    <row r="61" spans="4:8">
      <c r="D61" s="7" t="s">
        <v>62</v>
      </c>
      <c r="H61" s="8">
        <f>ROUND(SUM(H52:H60),5)</f>
        <v>25910.38</v>
      </c>
    </row>
    <row r="62" spans="4:8">
      <c r="D62" s="7" t="s">
        <v>63</v>
      </c>
    </row>
    <row r="63" spans="4:8">
      <c r="E63" s="7" t="s">
        <v>64</v>
      </c>
      <c r="H63" s="8">
        <v>1474</v>
      </c>
    </row>
    <row r="64" spans="4:8">
      <c r="E64" s="7" t="s">
        <v>65</v>
      </c>
      <c r="H64" s="8">
        <v>2014.45</v>
      </c>
    </row>
    <row r="65" spans="4:8">
      <c r="E65" s="7" t="s">
        <v>66</v>
      </c>
      <c r="H65" s="8">
        <v>24501.7</v>
      </c>
    </row>
    <row r="66" spans="4:8">
      <c r="E66" s="7" t="s">
        <v>67</v>
      </c>
      <c r="H66" s="9">
        <v>781.29</v>
      </c>
    </row>
    <row r="67" spans="4:8">
      <c r="D67" s="7" t="s">
        <v>68</v>
      </c>
      <c r="H67" s="8">
        <f>ROUND(SUM(H62:H66),5)</f>
        <v>28771.439999999999</v>
      </c>
    </row>
    <row r="68" spans="4:8">
      <c r="D68" s="7" t="s">
        <v>69</v>
      </c>
    </row>
    <row r="69" spans="4:8">
      <c r="E69" s="7" t="s">
        <v>70</v>
      </c>
      <c r="H69" s="8">
        <v>0</v>
      </c>
    </row>
    <row r="70" spans="4:8">
      <c r="E70" s="7" t="s">
        <v>71</v>
      </c>
      <c r="H70" s="8">
        <v>2997.48</v>
      </c>
    </row>
    <row r="71" spans="4:8">
      <c r="E71" s="7" t="s">
        <v>72</v>
      </c>
      <c r="H71" s="8">
        <v>1000</v>
      </c>
    </row>
    <row r="72" spans="4:8">
      <c r="E72" s="7" t="s">
        <v>73</v>
      </c>
      <c r="H72" s="8">
        <v>3266.79</v>
      </c>
    </row>
    <row r="73" spans="4:8">
      <c r="E73" s="7" t="s">
        <v>74</v>
      </c>
      <c r="H73" s="9">
        <v>884.45</v>
      </c>
    </row>
    <row r="74" spans="4:8">
      <c r="D74" s="7" t="s">
        <v>75</v>
      </c>
      <c r="H74" s="8">
        <f>ROUND(SUM(H68:H73),5)</f>
        <v>8148.72</v>
      </c>
    </row>
    <row r="75" spans="4:8">
      <c r="D75" s="7" t="s">
        <v>76</v>
      </c>
    </row>
    <row r="76" spans="4:8">
      <c r="E76" s="7" t="s">
        <v>77</v>
      </c>
      <c r="H76" s="8">
        <v>463.92</v>
      </c>
    </row>
    <row r="77" spans="4:8">
      <c r="E77" s="7" t="s">
        <v>78</v>
      </c>
      <c r="H77" s="8">
        <v>8.0500000000000007</v>
      </c>
    </row>
    <row r="78" spans="4:8">
      <c r="E78" s="7" t="s">
        <v>79</v>
      </c>
      <c r="H78" s="8">
        <v>53.58</v>
      </c>
    </row>
    <row r="79" spans="4:8">
      <c r="E79" s="7" t="s">
        <v>80</v>
      </c>
      <c r="H79" s="8">
        <v>8.08</v>
      </c>
    </row>
    <row r="80" spans="4:8">
      <c r="E80" s="7" t="s">
        <v>81</v>
      </c>
      <c r="H80" s="8">
        <v>343.07</v>
      </c>
    </row>
    <row r="81" spans="4:8">
      <c r="E81" s="7" t="s">
        <v>82</v>
      </c>
      <c r="H81" s="8">
        <v>824.2</v>
      </c>
    </row>
    <row r="82" spans="4:8">
      <c r="E82" s="7" t="s">
        <v>83</v>
      </c>
      <c r="H82" s="8">
        <v>507.2</v>
      </c>
    </row>
    <row r="83" spans="4:8">
      <c r="E83" s="7" t="s">
        <v>84</v>
      </c>
      <c r="H83" s="8">
        <v>456.54</v>
      </c>
    </row>
    <row r="84" spans="4:8">
      <c r="E84" s="7" t="s">
        <v>85</v>
      </c>
      <c r="H84" s="8">
        <v>1046.0999999999999</v>
      </c>
    </row>
    <row r="85" spans="4:8">
      <c r="E85" s="7" t="s">
        <v>86</v>
      </c>
      <c r="H85" s="8">
        <v>63.11</v>
      </c>
    </row>
    <row r="86" spans="4:8">
      <c r="E86" s="7" t="s">
        <v>87</v>
      </c>
      <c r="H86" s="8">
        <v>284.61</v>
      </c>
    </row>
    <row r="87" spans="4:8">
      <c r="E87" s="7" t="s">
        <v>88</v>
      </c>
      <c r="H87" s="8">
        <v>489.84</v>
      </c>
    </row>
    <row r="88" spans="4:8">
      <c r="E88" s="7" t="s">
        <v>89</v>
      </c>
      <c r="H88" s="8">
        <v>2357.71</v>
      </c>
    </row>
    <row r="89" spans="4:8">
      <c r="E89" s="7" t="s">
        <v>90</v>
      </c>
      <c r="H89" s="8">
        <v>1658.1</v>
      </c>
    </row>
    <row r="90" spans="4:8">
      <c r="E90" s="7" t="s">
        <v>91</v>
      </c>
      <c r="H90" s="8">
        <v>10019</v>
      </c>
    </row>
    <row r="91" spans="4:8">
      <c r="E91" s="7" t="s">
        <v>92</v>
      </c>
      <c r="H91" s="9">
        <v>-0.3</v>
      </c>
    </row>
    <row r="92" spans="4:8">
      <c r="D92" s="7" t="s">
        <v>93</v>
      </c>
      <c r="H92" s="8">
        <f>ROUND(SUM(H75:H91),5)</f>
        <v>18582.810000000001</v>
      </c>
    </row>
    <row r="93" spans="4:8">
      <c r="D93" s="7" t="s">
        <v>94</v>
      </c>
    </row>
    <row r="94" spans="4:8">
      <c r="E94" s="7" t="s">
        <v>95</v>
      </c>
      <c r="H94" s="8">
        <v>2093.89</v>
      </c>
    </row>
    <row r="95" spans="4:8">
      <c r="E95" s="7" t="s">
        <v>96</v>
      </c>
      <c r="H95" s="8">
        <v>3773.98</v>
      </c>
    </row>
    <row r="96" spans="4:8">
      <c r="E96" s="7" t="s">
        <v>97</v>
      </c>
      <c r="H96" s="8">
        <v>1451.02</v>
      </c>
    </row>
    <row r="97" spans="4:8">
      <c r="E97" s="7" t="s">
        <v>98</v>
      </c>
      <c r="H97" s="8">
        <v>2814.28</v>
      </c>
    </row>
    <row r="98" spans="4:8">
      <c r="E98" s="7" t="s">
        <v>99</v>
      </c>
      <c r="H98" s="8">
        <v>3679.23</v>
      </c>
    </row>
    <row r="99" spans="4:8">
      <c r="E99" s="7" t="s">
        <v>100</v>
      </c>
      <c r="H99" s="8">
        <v>1014.3</v>
      </c>
    </row>
    <row r="100" spans="4:8">
      <c r="E100" s="7" t="s">
        <v>101</v>
      </c>
      <c r="H100" s="8">
        <v>812.35</v>
      </c>
    </row>
    <row r="101" spans="4:8">
      <c r="E101" s="7" t="s">
        <v>102</v>
      </c>
      <c r="H101" s="8">
        <v>1921.2</v>
      </c>
    </row>
    <row r="102" spans="4:8">
      <c r="E102" s="7" t="s">
        <v>103</v>
      </c>
      <c r="H102" s="8">
        <v>31285</v>
      </c>
    </row>
    <row r="103" spans="4:8">
      <c r="E103" s="7" t="s">
        <v>104</v>
      </c>
      <c r="H103" s="8">
        <v>902.37</v>
      </c>
    </row>
    <row r="104" spans="4:8">
      <c r="E104" s="7" t="s">
        <v>105</v>
      </c>
      <c r="H104" s="8">
        <v>69.260000000000005</v>
      </c>
    </row>
    <row r="105" spans="4:8">
      <c r="E105" s="7" t="s">
        <v>106</v>
      </c>
      <c r="H105" s="8">
        <v>5159.2</v>
      </c>
    </row>
    <row r="106" spans="4:8">
      <c r="E106" s="7" t="s">
        <v>107</v>
      </c>
      <c r="H106" s="9">
        <v>2449.17</v>
      </c>
    </row>
    <row r="107" spans="4:8">
      <c r="D107" s="7" t="s">
        <v>108</v>
      </c>
      <c r="H107" s="8">
        <f>ROUND(SUM(H93:H106),5)</f>
        <v>57425.25</v>
      </c>
    </row>
    <row r="108" spans="4:8">
      <c r="D108" s="7" t="s">
        <v>109</v>
      </c>
    </row>
    <row r="109" spans="4:8">
      <c r="E109" s="7" t="s">
        <v>110</v>
      </c>
      <c r="H109" s="8">
        <v>3850</v>
      </c>
    </row>
    <row r="110" spans="4:8">
      <c r="E110" s="7" t="s">
        <v>111</v>
      </c>
      <c r="H110" s="8">
        <v>314.58</v>
      </c>
    </row>
    <row r="111" spans="4:8">
      <c r="E111" s="7" t="s">
        <v>112</v>
      </c>
      <c r="H111" s="8">
        <v>10</v>
      </c>
    </row>
    <row r="112" spans="4:8">
      <c r="E112" s="7" t="s">
        <v>113</v>
      </c>
      <c r="H112" s="8">
        <v>1014.99</v>
      </c>
    </row>
    <row r="113" spans="4:8">
      <c r="E113" s="7" t="s">
        <v>114</v>
      </c>
      <c r="H113" s="8">
        <v>0</v>
      </c>
    </row>
    <row r="114" spans="4:8">
      <c r="E114" s="7" t="s">
        <v>115</v>
      </c>
      <c r="H114" s="8">
        <v>729.39</v>
      </c>
    </row>
    <row r="115" spans="4:8">
      <c r="E115" s="7" t="s">
        <v>116</v>
      </c>
      <c r="H115" s="8">
        <v>785.9</v>
      </c>
    </row>
    <row r="116" spans="4:8">
      <c r="E116" s="7" t="s">
        <v>117</v>
      </c>
      <c r="H116" s="8">
        <v>408</v>
      </c>
    </row>
    <row r="117" spans="4:8">
      <c r="E117" s="7" t="s">
        <v>118</v>
      </c>
      <c r="H117" s="8">
        <v>523.4</v>
      </c>
    </row>
    <row r="118" spans="4:8">
      <c r="E118" s="7" t="s">
        <v>119</v>
      </c>
      <c r="H118" s="8">
        <v>1886.4</v>
      </c>
    </row>
    <row r="119" spans="4:8">
      <c r="E119" s="7" t="s">
        <v>120</v>
      </c>
      <c r="H119" s="8">
        <v>804.13</v>
      </c>
    </row>
    <row r="120" spans="4:8">
      <c r="E120" s="7" t="s">
        <v>121</v>
      </c>
      <c r="H120" s="8">
        <v>7955.69</v>
      </c>
    </row>
    <row r="121" spans="4:8">
      <c r="E121" s="7" t="s">
        <v>122</v>
      </c>
      <c r="H121" s="8">
        <v>7150</v>
      </c>
    </row>
    <row r="122" spans="4:8">
      <c r="E122" s="7" t="s">
        <v>123</v>
      </c>
      <c r="H122" s="8">
        <v>8364.06</v>
      </c>
    </row>
    <row r="123" spans="4:8">
      <c r="E123" s="7" t="s">
        <v>124</v>
      </c>
      <c r="H123" s="8">
        <v>603.86</v>
      </c>
    </row>
    <row r="124" spans="4:8">
      <c r="E124" s="7" t="s">
        <v>125</v>
      </c>
      <c r="H124" s="8">
        <v>45808.37</v>
      </c>
    </row>
    <row r="125" spans="4:8">
      <c r="E125" s="7" t="s">
        <v>126</v>
      </c>
      <c r="H125" s="9">
        <v>9203.24</v>
      </c>
    </row>
    <row r="126" spans="4:8">
      <c r="D126" s="7" t="s">
        <v>127</v>
      </c>
      <c r="H126" s="8">
        <f>ROUND(SUM(H108:H125),5)</f>
        <v>89412.01</v>
      </c>
    </row>
    <row r="127" spans="4:8">
      <c r="D127" s="7" t="s">
        <v>128</v>
      </c>
    </row>
    <row r="128" spans="4:8">
      <c r="E128" s="7" t="s">
        <v>129</v>
      </c>
      <c r="H128" s="8">
        <v>2522.63</v>
      </c>
    </row>
    <row r="129" spans="4:8">
      <c r="E129" s="7" t="s">
        <v>130</v>
      </c>
      <c r="H129" s="8">
        <v>161.88999999999999</v>
      </c>
    </row>
    <row r="130" spans="4:8">
      <c r="E130" s="7" t="s">
        <v>131</v>
      </c>
      <c r="H130" s="8">
        <v>507.83</v>
      </c>
    </row>
    <row r="131" spans="4:8">
      <c r="E131" s="7" t="s">
        <v>132</v>
      </c>
      <c r="H131" s="8">
        <v>273.77999999999997</v>
      </c>
    </row>
    <row r="132" spans="4:8">
      <c r="E132" s="7" t="s">
        <v>133</v>
      </c>
      <c r="H132" s="8">
        <v>1823.11</v>
      </c>
    </row>
    <row r="133" spans="4:8">
      <c r="E133" s="7" t="s">
        <v>134</v>
      </c>
      <c r="H133" s="8">
        <v>4000</v>
      </c>
    </row>
    <row r="134" spans="4:8">
      <c r="E134" s="7" t="s">
        <v>135</v>
      </c>
      <c r="H134" s="8">
        <v>3900</v>
      </c>
    </row>
    <row r="135" spans="4:8">
      <c r="E135" s="7" t="s">
        <v>136</v>
      </c>
      <c r="H135" s="8">
        <v>5608.74</v>
      </c>
    </row>
    <row r="136" spans="4:8">
      <c r="E136" s="7" t="s">
        <v>137</v>
      </c>
      <c r="H136" s="8">
        <v>420.48</v>
      </c>
    </row>
    <row r="137" spans="4:8">
      <c r="E137" s="7" t="s">
        <v>138</v>
      </c>
      <c r="H137" s="8">
        <v>29000.04</v>
      </c>
    </row>
    <row r="138" spans="4:8">
      <c r="E138" s="7" t="s">
        <v>139</v>
      </c>
      <c r="H138" s="8">
        <v>0</v>
      </c>
    </row>
    <row r="139" spans="4:8">
      <c r="E139" s="7" t="s">
        <v>140</v>
      </c>
      <c r="H139" s="9">
        <v>740.01</v>
      </c>
    </row>
    <row r="140" spans="4:8">
      <c r="D140" s="7" t="s">
        <v>141</v>
      </c>
      <c r="H140" s="8">
        <f>ROUND(SUM(H127:H139),5)</f>
        <v>48958.51</v>
      </c>
    </row>
    <row r="141" spans="4:8">
      <c r="D141" s="7" t="s">
        <v>142</v>
      </c>
    </row>
    <row r="142" spans="4:8">
      <c r="E142" s="7" t="s">
        <v>143</v>
      </c>
      <c r="H142" s="8">
        <v>279</v>
      </c>
    </row>
    <row r="143" spans="4:8">
      <c r="E143" s="7" t="s">
        <v>144</v>
      </c>
      <c r="H143" s="8">
        <v>522.5</v>
      </c>
    </row>
    <row r="144" spans="4:8">
      <c r="E144" s="7" t="s">
        <v>145</v>
      </c>
      <c r="H144" s="8">
        <v>5525</v>
      </c>
    </row>
    <row r="145" spans="5:8">
      <c r="E145" s="7" t="s">
        <v>146</v>
      </c>
      <c r="H145" s="8">
        <v>1794.86</v>
      </c>
    </row>
    <row r="146" spans="5:8">
      <c r="E146" s="7" t="s">
        <v>147</v>
      </c>
      <c r="H146" s="8">
        <v>475.03</v>
      </c>
    </row>
    <row r="147" spans="5:8">
      <c r="E147" s="7" t="s">
        <v>148</v>
      </c>
      <c r="H147" s="8">
        <v>404.59</v>
      </c>
    </row>
    <row r="148" spans="5:8">
      <c r="E148" s="7" t="s">
        <v>149</v>
      </c>
      <c r="H148" s="8">
        <v>55</v>
      </c>
    </row>
    <row r="149" spans="5:8">
      <c r="E149" s="7" t="s">
        <v>150</v>
      </c>
      <c r="H149" s="8">
        <v>0</v>
      </c>
    </row>
    <row r="150" spans="5:8">
      <c r="E150" s="7" t="s">
        <v>151</v>
      </c>
      <c r="H150" s="8">
        <v>0</v>
      </c>
    </row>
    <row r="151" spans="5:8">
      <c r="E151" s="7" t="s">
        <v>152</v>
      </c>
      <c r="H151" s="8">
        <v>327.19</v>
      </c>
    </row>
    <row r="152" spans="5:8">
      <c r="E152" s="7" t="s">
        <v>153</v>
      </c>
      <c r="H152" s="8">
        <v>88595.74</v>
      </c>
    </row>
    <row r="153" spans="5:8">
      <c r="E153" s="7" t="s">
        <v>154</v>
      </c>
      <c r="H153" s="8">
        <v>6797.5</v>
      </c>
    </row>
    <row r="154" spans="5:8">
      <c r="E154" s="7" t="s">
        <v>155</v>
      </c>
      <c r="H154" s="8">
        <v>1070.75</v>
      </c>
    </row>
    <row r="155" spans="5:8">
      <c r="E155" s="7" t="s">
        <v>156</v>
      </c>
      <c r="H155" s="8">
        <v>15600</v>
      </c>
    </row>
    <row r="156" spans="5:8">
      <c r="E156" s="7" t="s">
        <v>157</v>
      </c>
      <c r="H156" s="8">
        <v>18244.47</v>
      </c>
    </row>
    <row r="157" spans="5:8">
      <c r="E157" s="7" t="s">
        <v>158</v>
      </c>
      <c r="H157" s="8">
        <v>3698.65</v>
      </c>
    </row>
    <row r="158" spans="5:8">
      <c r="E158" s="7" t="s">
        <v>159</v>
      </c>
      <c r="H158" s="8">
        <v>11583.42</v>
      </c>
    </row>
    <row r="159" spans="5:8">
      <c r="E159" s="7" t="s">
        <v>160</v>
      </c>
      <c r="H159" s="8">
        <v>18345.63</v>
      </c>
    </row>
    <row r="160" spans="5:8">
      <c r="E160" s="7" t="s">
        <v>161</v>
      </c>
      <c r="H160" s="8">
        <v>132.12</v>
      </c>
    </row>
    <row r="161" spans="2:8">
      <c r="E161" s="7" t="s">
        <v>162</v>
      </c>
      <c r="H161" s="8">
        <v>1745.59</v>
      </c>
    </row>
    <row r="162" spans="2:8">
      <c r="E162" s="7" t="s">
        <v>163</v>
      </c>
      <c r="H162" s="8">
        <v>1336.85</v>
      </c>
    </row>
    <row r="163" spans="2:8">
      <c r="E163" s="7" t="s">
        <v>164</v>
      </c>
      <c r="H163" s="8">
        <v>10.44</v>
      </c>
    </row>
    <row r="164" spans="2:8">
      <c r="E164" s="7" t="s">
        <v>165</v>
      </c>
      <c r="H164" s="8">
        <v>11875.5</v>
      </c>
    </row>
    <row r="165" spans="2:8">
      <c r="E165" s="7" t="s">
        <v>166</v>
      </c>
      <c r="H165" s="8">
        <v>16224.5</v>
      </c>
    </row>
    <row r="166" spans="2:8">
      <c r="E166" s="7" t="s">
        <v>167</v>
      </c>
      <c r="H166" s="8">
        <v>54316.42</v>
      </c>
    </row>
    <row r="167" spans="2:8">
      <c r="E167" s="7" t="s">
        <v>168</v>
      </c>
      <c r="H167" s="8">
        <v>112391.98</v>
      </c>
    </row>
    <row r="168" spans="2:8">
      <c r="E168" s="7" t="s">
        <v>169</v>
      </c>
      <c r="H168" s="8">
        <v>2450</v>
      </c>
    </row>
    <row r="169" spans="2:8">
      <c r="E169" s="7" t="s">
        <v>170</v>
      </c>
      <c r="H169" s="8">
        <v>27717.58</v>
      </c>
    </row>
    <row r="170" spans="2:8">
      <c r="E170" s="7" t="s">
        <v>171</v>
      </c>
      <c r="H170" s="9">
        <v>613.54999999999995</v>
      </c>
    </row>
    <row r="171" spans="2:8">
      <c r="D171" s="7" t="s">
        <v>172</v>
      </c>
      <c r="H171" s="8">
        <f>ROUND(SUM(H141:H170),5)</f>
        <v>402133.86</v>
      </c>
    </row>
    <row r="172" spans="2:8">
      <c r="D172" s="7" t="s">
        <v>173</v>
      </c>
      <c r="H172" s="9">
        <v>0</v>
      </c>
    </row>
    <row r="173" spans="2:8">
      <c r="C173" s="7" t="s">
        <v>174</v>
      </c>
      <c r="H173" s="9">
        <f>ROUND(H43+SUM(H50:H51)+H61+H67+H74+H92+H107+H126+H140+SUM(H171:H172),5)</f>
        <v>707874.21</v>
      </c>
    </row>
    <row r="174" spans="2:8">
      <c r="B174" s="7" t="s">
        <v>175</v>
      </c>
      <c r="H174" s="8">
        <f>ROUND(H5+H42-H173,5)</f>
        <v>321763.95</v>
      </c>
    </row>
    <row r="175" spans="2:8">
      <c r="B175" s="7" t="s">
        <v>176</v>
      </c>
    </row>
    <row r="176" spans="2:8">
      <c r="C176" s="7" t="s">
        <v>177</v>
      </c>
    </row>
    <row r="177" spans="1:8">
      <c r="D177" s="7" t="s">
        <v>178</v>
      </c>
      <c r="H177" s="8">
        <v>128644.3</v>
      </c>
    </row>
    <row r="178" spans="1:8">
      <c r="D178" s="7" t="s">
        <v>179</v>
      </c>
      <c r="H178" s="9">
        <v>192826.13</v>
      </c>
    </row>
    <row r="179" spans="1:8">
      <c r="C179" s="7" t="s">
        <v>180</v>
      </c>
      <c r="H179" s="9">
        <f>ROUND(SUM(H176:H178),5)</f>
        <v>321470.43</v>
      </c>
    </row>
    <row r="180" spans="1:8">
      <c r="B180" s="7" t="s">
        <v>181</v>
      </c>
      <c r="H180" s="9">
        <f>ROUND(H175-H179,5)</f>
        <v>-321470.43</v>
      </c>
    </row>
    <row r="181" spans="1:8">
      <c r="A181" s="7" t="s">
        <v>182</v>
      </c>
      <c r="H181" s="10">
        <f>ROUND(H174+H180,5)</f>
        <v>293.52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2017-02-02T15:13:59Z</dcterms:created>
  <dcterms:modified xsi:type="dcterms:W3CDTF">2017-02-02T15:15:06Z</dcterms:modified>
</cp:coreProperties>
</file>