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Admin" sheetId="1" state="visible" r:id="rId2"/>
    <sheet name="Teachers" sheetId="2" state="visible" r:id="rId3"/>
    <sheet name="Support" sheetId="3" state="visible" r:id="rId4"/>
    <sheet name="Hourly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<sst xmlns="http://schemas.openxmlformats.org/spreadsheetml/2006/main" count="56" uniqueCount="36">
  <si>
    <t xml:space="preserve">Children's Kiva Montessori Charter School</t>
  </si>
  <si>
    <t xml:space="preserve">Administrator Salary Schedule</t>
  </si>
  <si>
    <t xml:space="preserve">Administrative Assistant</t>
  </si>
  <si>
    <t xml:space="preserve">Finance Director</t>
  </si>
  <si>
    <t xml:space="preserve">Head of School</t>
  </si>
  <si>
    <t xml:space="preserve">MA</t>
  </si>
  <si>
    <t xml:space="preserve">Days</t>
  </si>
  <si>
    <t xml:space="preserve">12 Month</t>
  </si>
  <si>
    <t xml:space="preserve">11 Month</t>
  </si>
  <si>
    <t xml:space="preserve">Step</t>
  </si>
  <si>
    <t xml:space="preserve">40 Hours/Week</t>
  </si>
  <si>
    <t xml:space="preserve">HS or AS</t>
  </si>
  <si>
    <t xml:space="preserve">BS</t>
  </si>
  <si>
    <t xml:space="preserve">187 Contract Days</t>
  </si>
  <si>
    <t xml:space="preserve">Teacher Salary Schedule</t>
  </si>
  <si>
    <t xml:space="preserve">BA</t>
  </si>
  <si>
    <t xml:space="preserve">BA+15</t>
  </si>
  <si>
    <t xml:space="preserve">BA+30</t>
  </si>
  <si>
    <t xml:space="preserve">BA+45</t>
  </si>
  <si>
    <t xml:space="preserve">MA+15</t>
  </si>
  <si>
    <t xml:space="preserve">MA+30</t>
  </si>
  <si>
    <t xml:space="preserve">MA+45</t>
  </si>
  <si>
    <t xml:space="preserve">MA+60</t>
  </si>
  <si>
    <t xml:space="preserve">Experienced Teachers will be placed on a step of the existing salary schedule according to the table below.</t>
  </si>
  <si>
    <t xml:space="preserve">Years</t>
  </si>
  <si>
    <t xml:space="preserve">&gt;9</t>
  </si>
  <si>
    <t xml:space="preserve">BA+XX requires graduate level credit hours unless otherwise approved in writing by the Head of School.</t>
  </si>
  <si>
    <t xml:space="preserve">Educational Support Salary Schedule</t>
  </si>
  <si>
    <t xml:space="preserve">Assistant</t>
  </si>
  <si>
    <t xml:space="preserve">Specials</t>
  </si>
  <si>
    <t xml:space="preserve">Intervention/Special Education</t>
  </si>
  <si>
    <t xml:space="preserve">Hourly</t>
  </si>
  <si>
    <t xml:space="preserve">Support Salary Schedule</t>
  </si>
  <si>
    <t xml:space="preserve">Lunchroom Attendant</t>
  </si>
  <si>
    <t xml:space="preserve">Custodian</t>
  </si>
  <si>
    <t xml:space="preserve">Maintenance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</si>
</sst>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\$* #,##0_);_(\$* \(#,##0\);_(\$* \-??_);_(@_)"/>
    <numFmt numFmtId="167" formatCode="_(\$* #,##0.0_);_(\$* \(#,##0.0\);_(\$* \-??_);_(@_)"/>
    <numFmt numFmtId="168" formatCode="_(\$* #,##0.000_);_(\$* \(#,##0.000\);_(\$* \-??_);_(@_)"/>
    <numFmt numFmtId="169" formatCode="0.00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2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8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5"/>
  <cols>
    <col collapsed="false" hidden="false" max="2" min="1" style="0" width="10.6814814814815"/>
    <col collapsed="false" hidden="false" max="4" min="3" style="0" width="13.5222222222222"/>
    <col collapsed="false" hidden="false" max="6" min="5" style="0" width="10.6814814814815"/>
    <col collapsed="false" hidden="false" max="8" min="7" style="0" width="11.562962962963"/>
    <col collapsed="false" hidden="false" max="10" min="9" style="0" width="10.6814814814815"/>
    <col collapsed="false" hidden="false" max="11" min="11" style="0" width="11.7592592592593"/>
    <col collapsed="false" hidden="false" max="12" min="12" style="0" width="14.9925925925926"/>
    <col collapsed="false" hidden="false" max="1025" min="13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  <c r="N1" s="2"/>
    </row>
    <row r="2" customFormat="false" ht="15" hidden="false" customHeight="true" outlineLevel="0" collapsed="false">
      <c r="E2" s="1" t="s">
        <v>1</v>
      </c>
      <c r="F2" s="1"/>
      <c r="G2" s="1"/>
      <c r="H2" s="1"/>
      <c r="I2" s="1"/>
      <c r="J2" s="1"/>
      <c r="K2" s="1"/>
      <c r="L2" s="1"/>
      <c r="M2" s="1"/>
      <c r="N2" s="2"/>
    </row>
    <row r="3" customFormat="false" ht="30" hidden="false" customHeight="false" outlineLevel="0" collapsed="false">
      <c r="C3" s="3" t="s">
        <v>2</v>
      </c>
      <c r="D3" s="3"/>
      <c r="E3" s="2"/>
      <c r="F3" s="2"/>
      <c r="G3" s="2" t="s">
        <v>3</v>
      </c>
      <c r="H3" s="2"/>
      <c r="J3" s="2"/>
      <c r="K3" s="2" t="s">
        <v>4</v>
      </c>
      <c r="M3" s="2"/>
      <c r="N3" s="2"/>
    </row>
    <row r="4" customFormat="false" ht="15" hidden="false" customHeight="false" outlineLevel="0" collapsed="false">
      <c r="C4" s="3"/>
      <c r="D4" s="3"/>
      <c r="E4" s="2"/>
      <c r="F4" s="2"/>
      <c r="G4" s="2"/>
      <c r="H4" s="2"/>
      <c r="J4" s="2"/>
      <c r="K4" s="2" t="s">
        <v>5</v>
      </c>
      <c r="M4" s="2"/>
      <c r="N4" s="2"/>
    </row>
    <row r="5" customFormat="false" ht="15" hidden="false" customHeight="false" outlineLevel="0" collapsed="false">
      <c r="B5" s="0" t="s">
        <v>6</v>
      </c>
      <c r="C5" s="3" t="n">
        <v>190</v>
      </c>
      <c r="D5" s="3"/>
      <c r="E5" s="2"/>
      <c r="F5" s="2"/>
      <c r="G5" s="2" t="s">
        <v>7</v>
      </c>
      <c r="H5" s="2"/>
      <c r="J5" s="2"/>
      <c r="K5" s="2" t="s">
        <v>8</v>
      </c>
      <c r="M5" s="2"/>
      <c r="N5" s="2"/>
    </row>
    <row r="6" customFormat="false" ht="30" hidden="false" customHeight="false" outlineLevel="0" collapsed="false">
      <c r="B6" s="4" t="s">
        <v>9</v>
      </c>
      <c r="C6" s="3"/>
      <c r="D6" s="5" t="s">
        <v>10</v>
      </c>
      <c r="E6" s="2"/>
      <c r="F6" s="5" t="s">
        <v>9</v>
      </c>
      <c r="G6" s="2" t="s">
        <v>11</v>
      </c>
      <c r="H6" s="2" t="s">
        <v>12</v>
      </c>
      <c r="J6" s="5" t="s">
        <v>9</v>
      </c>
      <c r="K6" s="2"/>
      <c r="M6" s="2"/>
      <c r="N6" s="2"/>
    </row>
    <row r="7" customFormat="false" ht="15" hidden="false" customHeight="false" outlineLevel="0" collapsed="false">
      <c r="B7" s="6" t="n">
        <v>1</v>
      </c>
      <c r="C7" s="7" t="n">
        <v>15504</v>
      </c>
      <c r="D7" s="8" t="n">
        <f aca="false">C7/1520</f>
        <v>10.2</v>
      </c>
      <c r="F7" s="6" t="n">
        <v>1</v>
      </c>
      <c r="G7" s="9" t="n">
        <v>30000</v>
      </c>
      <c r="H7" s="9" t="n">
        <v>43000</v>
      </c>
      <c r="J7" s="6" t="n">
        <v>1</v>
      </c>
      <c r="K7" s="7" t="n">
        <v>59935</v>
      </c>
    </row>
    <row r="8" customFormat="false" ht="15" hidden="false" customHeight="false" outlineLevel="0" collapsed="false">
      <c r="B8" s="6" t="n">
        <v>2</v>
      </c>
      <c r="C8" s="10" t="n">
        <f aca="false">C7+666.67</f>
        <v>16170.67</v>
      </c>
      <c r="D8" s="8" t="n">
        <f aca="false">C8/1520</f>
        <v>10.6385986842105</v>
      </c>
      <c r="F8" s="6" t="n">
        <v>2</v>
      </c>
      <c r="G8" s="9" t="n">
        <f aca="false">G7+930</f>
        <v>30930</v>
      </c>
      <c r="H8" s="11" t="n">
        <f aca="false">H7+980</f>
        <v>43980</v>
      </c>
      <c r="J8" s="6" t="n">
        <v>2</v>
      </c>
      <c r="K8" s="10" t="n">
        <v>60995</v>
      </c>
    </row>
    <row r="9" customFormat="false" ht="15" hidden="false" customHeight="false" outlineLevel="0" collapsed="false">
      <c r="B9" s="6" t="n">
        <v>3</v>
      </c>
      <c r="C9" s="10" t="n">
        <f aca="false">C8+666.67</f>
        <v>16837.34</v>
      </c>
      <c r="D9" s="8" t="n">
        <f aca="false">C9/1520</f>
        <v>11.0771973684211</v>
      </c>
      <c r="F9" s="6" t="n">
        <v>3</v>
      </c>
      <c r="G9" s="9" t="n">
        <f aca="false">G8+930</f>
        <v>31860</v>
      </c>
      <c r="H9" s="11" t="n">
        <f aca="false">H8+980</f>
        <v>44960</v>
      </c>
      <c r="J9" s="6" t="n">
        <v>3</v>
      </c>
      <c r="K9" s="10" t="n">
        <v>62055</v>
      </c>
    </row>
    <row r="10" customFormat="false" ht="15" hidden="false" customHeight="false" outlineLevel="0" collapsed="false">
      <c r="B10" s="6" t="n">
        <v>4</v>
      </c>
      <c r="C10" s="10" t="n">
        <f aca="false">C9+666.67</f>
        <v>17504.01</v>
      </c>
      <c r="D10" s="8" t="n">
        <f aca="false">C10/1520</f>
        <v>11.5157960526316</v>
      </c>
      <c r="F10" s="6" t="n">
        <v>4</v>
      </c>
      <c r="G10" s="9" t="n">
        <f aca="false">G9+930</f>
        <v>32790</v>
      </c>
      <c r="H10" s="11" t="n">
        <f aca="false">H9+980</f>
        <v>45940</v>
      </c>
      <c r="J10" s="6" t="n">
        <v>4</v>
      </c>
      <c r="K10" s="10" t="n">
        <v>63115</v>
      </c>
    </row>
    <row r="11" customFormat="false" ht="15" hidden="false" customHeight="false" outlineLevel="0" collapsed="false">
      <c r="B11" s="6" t="n">
        <v>5</v>
      </c>
      <c r="C11" s="10" t="n">
        <f aca="false">C10+666.67</f>
        <v>18170.68</v>
      </c>
      <c r="D11" s="8" t="n">
        <f aca="false">C11/1520</f>
        <v>11.9543947368421</v>
      </c>
      <c r="F11" s="6" t="n">
        <v>5</v>
      </c>
      <c r="G11" s="9" t="n">
        <f aca="false">G10+930</f>
        <v>33720</v>
      </c>
      <c r="H11" s="11" t="n">
        <f aca="false">H10+980</f>
        <v>46920</v>
      </c>
      <c r="J11" s="6" t="n">
        <v>5</v>
      </c>
      <c r="K11" s="10" t="n">
        <v>64175</v>
      </c>
    </row>
    <row r="12" customFormat="false" ht="15" hidden="false" customHeight="false" outlineLevel="0" collapsed="false">
      <c r="B12" s="6" t="n">
        <v>6</v>
      </c>
      <c r="C12" s="10" t="n">
        <f aca="false">C11+666.67</f>
        <v>18837.35</v>
      </c>
      <c r="D12" s="8" t="n">
        <f aca="false">C12/1520</f>
        <v>12.3929934210526</v>
      </c>
      <c r="F12" s="6" t="n">
        <v>6</v>
      </c>
      <c r="G12" s="9" t="n">
        <f aca="false">G11+930</f>
        <v>34650</v>
      </c>
      <c r="H12" s="11" t="n">
        <f aca="false">H11+980</f>
        <v>47900</v>
      </c>
      <c r="J12" s="6" t="n">
        <v>6</v>
      </c>
      <c r="K12" s="10" t="n">
        <v>65235</v>
      </c>
    </row>
    <row r="13" customFormat="false" ht="15" hidden="false" customHeight="false" outlineLevel="0" collapsed="false">
      <c r="B13" s="6" t="n">
        <v>7</v>
      </c>
      <c r="C13" s="10" t="n">
        <f aca="false">C12+666.67</f>
        <v>19504.02</v>
      </c>
      <c r="D13" s="8" t="n">
        <f aca="false">C13/1520</f>
        <v>12.8315921052632</v>
      </c>
      <c r="F13" s="6" t="n">
        <v>7</v>
      </c>
      <c r="G13" s="9" t="n">
        <f aca="false">G12+930</f>
        <v>35580</v>
      </c>
      <c r="H13" s="11" t="n">
        <f aca="false">H12+980</f>
        <v>48880</v>
      </c>
      <c r="J13" s="6" t="n">
        <v>7</v>
      </c>
      <c r="K13" s="10" t="n">
        <v>66295</v>
      </c>
    </row>
    <row r="14" customFormat="false" ht="15" hidden="false" customHeight="false" outlineLevel="0" collapsed="false">
      <c r="B14" s="6" t="n">
        <v>8</v>
      </c>
      <c r="C14" s="10" t="n">
        <f aca="false">C13+666.67</f>
        <v>20170.69</v>
      </c>
      <c r="D14" s="8" t="n">
        <f aca="false">C14/1520</f>
        <v>13.2701907894737</v>
      </c>
      <c r="F14" s="6" t="n">
        <v>8</v>
      </c>
      <c r="G14" s="9" t="n">
        <f aca="false">G13+930</f>
        <v>36510</v>
      </c>
      <c r="H14" s="11" t="n">
        <f aca="false">H13+980</f>
        <v>49860</v>
      </c>
      <c r="J14" s="6" t="n">
        <v>8</v>
      </c>
      <c r="K14" s="10" t="n">
        <v>67355</v>
      </c>
    </row>
    <row r="15" customFormat="false" ht="15" hidden="false" customHeight="false" outlineLevel="0" collapsed="false">
      <c r="B15" s="6" t="n">
        <v>9</v>
      </c>
      <c r="C15" s="10" t="n">
        <f aca="false">C14+666.67</f>
        <v>20837.36</v>
      </c>
      <c r="D15" s="8" t="n">
        <f aca="false">C15/1520</f>
        <v>13.7087894736842</v>
      </c>
      <c r="F15" s="6" t="n">
        <v>9</v>
      </c>
      <c r="G15" s="9" t="n">
        <f aca="false">G14+930</f>
        <v>37440</v>
      </c>
      <c r="H15" s="11" t="n">
        <f aca="false">H14+980</f>
        <v>50840</v>
      </c>
      <c r="J15" s="6" t="n">
        <v>9</v>
      </c>
      <c r="K15" s="10" t="n">
        <v>68415</v>
      </c>
    </row>
    <row r="16" customFormat="false" ht="15" hidden="false" customHeight="false" outlineLevel="0" collapsed="false">
      <c r="B16" s="6" t="n">
        <v>10</v>
      </c>
      <c r="C16" s="10" t="n">
        <f aca="false">C15+666.67</f>
        <v>21504.03</v>
      </c>
      <c r="D16" s="8" t="n">
        <f aca="false">C16/1520</f>
        <v>14.1473881578947</v>
      </c>
      <c r="F16" s="6" t="n">
        <v>10</v>
      </c>
      <c r="G16" s="9" t="n">
        <f aca="false">G15+930</f>
        <v>38370</v>
      </c>
      <c r="H16" s="11" t="n">
        <f aca="false">H15+980</f>
        <v>51820</v>
      </c>
      <c r="J16" s="6" t="n">
        <v>10</v>
      </c>
      <c r="K16" s="10" t="n">
        <v>69475</v>
      </c>
    </row>
    <row r="17" customFormat="false" ht="15" hidden="false" customHeight="false" outlineLevel="0" collapsed="false">
      <c r="B17" s="6" t="n">
        <v>11</v>
      </c>
      <c r="C17" s="10" t="n">
        <f aca="false">C16+666.67</f>
        <v>22170.7</v>
      </c>
      <c r="D17" s="8" t="n">
        <f aca="false">C17/1520</f>
        <v>14.5859868421053</v>
      </c>
      <c r="F17" s="6" t="n">
        <v>11</v>
      </c>
      <c r="G17" s="9" t="n">
        <f aca="false">G16+930</f>
        <v>39300</v>
      </c>
      <c r="H17" s="11" t="n">
        <f aca="false">H16+980</f>
        <v>52800</v>
      </c>
      <c r="J17" s="6" t="n">
        <v>11</v>
      </c>
      <c r="K17" s="10" t="n">
        <v>70535</v>
      </c>
    </row>
    <row r="18" customFormat="false" ht="15" hidden="false" customHeight="false" outlineLevel="0" collapsed="false">
      <c r="B18" s="6" t="n">
        <v>12</v>
      </c>
      <c r="C18" s="10" t="n">
        <f aca="false">C17+666.67</f>
        <v>22837.37</v>
      </c>
      <c r="D18" s="8" t="n">
        <f aca="false">C18/1520</f>
        <v>15.0245855263158</v>
      </c>
      <c r="F18" s="6" t="n">
        <v>12</v>
      </c>
      <c r="G18" s="9" t="n">
        <f aca="false">G17+930</f>
        <v>40230</v>
      </c>
      <c r="H18" s="11" t="n">
        <f aca="false">H17+980</f>
        <v>53780</v>
      </c>
      <c r="J18" s="6" t="n">
        <v>12</v>
      </c>
      <c r="K18" s="10" t="n">
        <v>71595</v>
      </c>
    </row>
    <row r="19" customFormat="false" ht="15" hidden="false" customHeight="false" outlineLevel="0" collapsed="false">
      <c r="B19" s="6" t="n">
        <v>13</v>
      </c>
      <c r="C19" s="10" t="n">
        <f aca="false">C18+666.67</f>
        <v>23504.04</v>
      </c>
      <c r="D19" s="8" t="n">
        <f aca="false">C19/1520</f>
        <v>15.4631842105263</v>
      </c>
      <c r="F19" s="6" t="n">
        <v>13</v>
      </c>
      <c r="G19" s="9" t="n">
        <f aca="false">G18+930</f>
        <v>41160</v>
      </c>
      <c r="H19" s="11" t="n">
        <f aca="false">H18+980</f>
        <v>54760</v>
      </c>
      <c r="J19" s="6" t="n">
        <v>13</v>
      </c>
      <c r="K19" s="10" t="n">
        <v>72655</v>
      </c>
    </row>
    <row r="20" customFormat="false" ht="15" hidden="false" customHeight="false" outlineLevel="0" collapsed="false">
      <c r="B20" s="6" t="n">
        <v>14</v>
      </c>
      <c r="C20" s="10" t="n">
        <f aca="false">C19+666.67</f>
        <v>24170.71</v>
      </c>
      <c r="D20" s="8" t="n">
        <f aca="false">C20/1520</f>
        <v>15.9017828947368</v>
      </c>
      <c r="F20" s="6" t="n">
        <v>14</v>
      </c>
      <c r="G20" s="9" t="n">
        <f aca="false">G19+930</f>
        <v>42090</v>
      </c>
      <c r="H20" s="11" t="n">
        <f aca="false">H19+980</f>
        <v>55740</v>
      </c>
      <c r="J20" s="6" t="n">
        <v>14</v>
      </c>
      <c r="K20" s="10" t="n">
        <v>73715</v>
      </c>
    </row>
    <row r="21" customFormat="false" ht="15" hidden="false" customHeight="false" outlineLevel="0" collapsed="false">
      <c r="B21" s="6" t="n">
        <v>15</v>
      </c>
      <c r="C21" s="10" t="n">
        <f aca="false">C20+666.67</f>
        <v>24837.38</v>
      </c>
      <c r="D21" s="8" t="n">
        <f aca="false">C21/1520</f>
        <v>16.3403815789474</v>
      </c>
      <c r="F21" s="6" t="n">
        <v>15</v>
      </c>
      <c r="G21" s="9" t="n">
        <f aca="false">G20+930</f>
        <v>43020</v>
      </c>
      <c r="H21" s="11" t="n">
        <f aca="false">H20+980</f>
        <v>56720</v>
      </c>
      <c r="J21" s="6" t="n">
        <v>15</v>
      </c>
      <c r="K21" s="10" t="n">
        <v>74775</v>
      </c>
    </row>
    <row r="22" customFormat="false" ht="15" hidden="false" customHeight="false" outlineLevel="0" collapsed="false">
      <c r="B22" s="6" t="n">
        <v>16</v>
      </c>
      <c r="C22" s="10" t="n">
        <f aca="false">C21+666.67</f>
        <v>25504.05</v>
      </c>
      <c r="D22" s="8" t="n">
        <f aca="false">C22/1520</f>
        <v>16.7789802631579</v>
      </c>
      <c r="F22" s="6" t="n">
        <v>16</v>
      </c>
      <c r="G22" s="9" t="n">
        <f aca="false">G21+930</f>
        <v>43950</v>
      </c>
      <c r="H22" s="11" t="n">
        <f aca="false">H21+980</f>
        <v>57700</v>
      </c>
      <c r="J22" s="6" t="n">
        <v>16</v>
      </c>
      <c r="K22" s="10" t="n">
        <v>75835</v>
      </c>
    </row>
    <row r="23" customFormat="false" ht="15" hidden="false" customHeight="false" outlineLevel="0" collapsed="false">
      <c r="J23" s="6" t="n">
        <v>17</v>
      </c>
      <c r="K23" s="10" t="n">
        <v>77995</v>
      </c>
    </row>
    <row r="24" customFormat="false" ht="15" hidden="false" customHeight="false" outlineLevel="0" collapsed="false">
      <c r="J24" s="6" t="n">
        <v>18</v>
      </c>
      <c r="K24" s="10" t="n">
        <v>79015</v>
      </c>
    </row>
    <row r="25" customFormat="false" ht="15" hidden="false" customHeight="false" outlineLevel="0" collapsed="false">
      <c r="J25" s="6" t="n">
        <v>19</v>
      </c>
      <c r="K25" s="10" t="n">
        <v>80075</v>
      </c>
    </row>
    <row r="26" customFormat="false" ht="15" hidden="false" customHeight="false" outlineLevel="0" collapsed="false">
      <c r="C26" s="12"/>
      <c r="H26" s="13"/>
      <c r="J26" s="6" t="n">
        <v>20</v>
      </c>
      <c r="K26" s="10" t="n">
        <v>81135</v>
      </c>
    </row>
  </sheetData>
  <mergeCells count="2">
    <mergeCell ref="E1:M1"/>
    <mergeCell ref="E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9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2" min="1" style="0" width="10.6814814814815"/>
    <col collapsed="false" hidden="false" max="3" min="3" style="0" width="11.4666666666667"/>
    <col collapsed="false" hidden="false" max="4" min="4" style="0" width="12.0518518518519"/>
    <col collapsed="false" hidden="false" max="1025" min="5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A2" s="0" t="s">
        <v>13</v>
      </c>
      <c r="E2" s="1" t="s">
        <v>14</v>
      </c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E3" s="14"/>
      <c r="F3" s="2"/>
      <c r="G3" s="2"/>
      <c r="H3" s="2"/>
      <c r="I3" s="2"/>
      <c r="J3" s="2"/>
      <c r="K3" s="2"/>
      <c r="L3" s="2"/>
      <c r="M3" s="2"/>
    </row>
    <row r="4" customFormat="false" ht="15" hidden="false" customHeight="false" outlineLevel="0" collapsed="false">
      <c r="A4" s="0" t="s">
        <v>9</v>
      </c>
      <c r="C4" s="15" t="s">
        <v>15</v>
      </c>
      <c r="D4" s="15" t="s">
        <v>16</v>
      </c>
      <c r="E4" s="14" t="s">
        <v>17</v>
      </c>
      <c r="F4" s="14" t="s">
        <v>18</v>
      </c>
      <c r="G4" s="14" t="s">
        <v>5</v>
      </c>
      <c r="H4" s="14" t="s">
        <v>19</v>
      </c>
      <c r="I4" s="14" t="s">
        <v>20</v>
      </c>
      <c r="J4" s="14" t="s">
        <v>21</v>
      </c>
      <c r="K4" s="14" t="s">
        <v>22</v>
      </c>
      <c r="M4" s="2"/>
    </row>
    <row r="5" customFormat="false" ht="15" hidden="false" customHeight="false" outlineLevel="0" collapsed="false">
      <c r="A5" s="0" t="n">
        <v>0</v>
      </c>
      <c r="C5" s="16" t="n">
        <v>31300</v>
      </c>
      <c r="D5" s="17" t="n">
        <f aca="false">C5*1.027</f>
        <v>32145.1</v>
      </c>
      <c r="E5" s="18" t="n">
        <f aca="false">C5*1.0547</f>
        <v>33012.11</v>
      </c>
      <c r="F5" s="18" t="n">
        <f aca="false">C5*1.0825</f>
        <v>33882.25</v>
      </c>
      <c r="G5" s="18" t="n">
        <f aca="false">C5*1.1444</f>
        <v>35819.72</v>
      </c>
      <c r="H5" s="18" t="n">
        <f aca="false">C5*1.1718</f>
        <v>36677.34</v>
      </c>
      <c r="I5" s="10" t="n">
        <f aca="false">C5*1.1992</f>
        <v>37534.96</v>
      </c>
      <c r="J5" s="18" t="n">
        <f aca="false">C5*1.2267</f>
        <v>38395.71</v>
      </c>
      <c r="K5" s="18" t="n">
        <f aca="false">C5*1.2542</f>
        <v>39256.46</v>
      </c>
      <c r="L5" s="10"/>
      <c r="M5" s="2"/>
    </row>
    <row r="6" customFormat="false" ht="15" hidden="false" customHeight="false" outlineLevel="0" collapsed="false">
      <c r="A6" s="0" t="n">
        <v>1</v>
      </c>
      <c r="C6" s="17" t="n">
        <f aca="false">C5+823</f>
        <v>32123</v>
      </c>
      <c r="D6" s="17" t="n">
        <f aca="false">D5+822.83</f>
        <v>32967.93</v>
      </c>
      <c r="E6" s="17" t="n">
        <f aca="false">E5+822.83</f>
        <v>33834.94</v>
      </c>
      <c r="F6" s="17" t="n">
        <f aca="false">F5+822.83</f>
        <v>34705.08</v>
      </c>
      <c r="G6" s="17" t="n">
        <f aca="false">G5+822.83</f>
        <v>36642.55</v>
      </c>
      <c r="H6" s="17" t="n">
        <f aca="false">H5+822.83</f>
        <v>37500.17</v>
      </c>
      <c r="I6" s="17" t="n">
        <f aca="false">I5+822.83</f>
        <v>38357.79</v>
      </c>
      <c r="J6" s="17" t="n">
        <f aca="false">J5+822.83</f>
        <v>39218.54</v>
      </c>
      <c r="K6" s="17" t="n">
        <f aca="false">K5+822.83</f>
        <v>40079.29</v>
      </c>
      <c r="L6" s="10"/>
      <c r="M6" s="2"/>
    </row>
    <row r="7" customFormat="false" ht="15" hidden="false" customHeight="false" outlineLevel="0" collapsed="false">
      <c r="A7" s="0" t="n">
        <v>2</v>
      </c>
      <c r="B7" s="6"/>
      <c r="C7" s="17" t="n">
        <f aca="false">C6+823</f>
        <v>32946</v>
      </c>
      <c r="D7" s="17" t="n">
        <f aca="false">D6+823</f>
        <v>33790.93</v>
      </c>
      <c r="E7" s="17" t="n">
        <f aca="false">E6+823</f>
        <v>34657.94</v>
      </c>
      <c r="F7" s="17" t="n">
        <f aca="false">F6+823</f>
        <v>35528.08</v>
      </c>
      <c r="G7" s="17" t="n">
        <f aca="false">G6+823</f>
        <v>37465.55</v>
      </c>
      <c r="H7" s="17" t="n">
        <f aca="false">H6+823</f>
        <v>38323.17</v>
      </c>
      <c r="I7" s="17" t="n">
        <f aca="false">I6+823</f>
        <v>39180.79</v>
      </c>
      <c r="J7" s="17" t="n">
        <f aca="false">J6+823</f>
        <v>40041.54</v>
      </c>
      <c r="K7" s="17" t="n">
        <f aca="false">K6+823</f>
        <v>40902.29</v>
      </c>
      <c r="L7" s="10"/>
    </row>
    <row r="8" customFormat="false" ht="15" hidden="false" customHeight="false" outlineLevel="0" collapsed="false">
      <c r="A8" s="0" t="n">
        <v>3</v>
      </c>
      <c r="B8" s="6"/>
      <c r="C8" s="17" t="n">
        <f aca="false">C7+823</f>
        <v>33769</v>
      </c>
      <c r="D8" s="17" t="n">
        <f aca="false">D7+823</f>
        <v>34613.93</v>
      </c>
      <c r="E8" s="17" t="n">
        <f aca="false">E7+823</f>
        <v>35480.94</v>
      </c>
      <c r="F8" s="17" t="n">
        <f aca="false">F7+823</f>
        <v>36351.08</v>
      </c>
      <c r="G8" s="17" t="n">
        <f aca="false">G7+823</f>
        <v>38288.55</v>
      </c>
      <c r="H8" s="17" t="n">
        <f aca="false">H7+823</f>
        <v>39146.17</v>
      </c>
      <c r="I8" s="17" t="n">
        <f aca="false">I7+823</f>
        <v>40003.79</v>
      </c>
      <c r="J8" s="17" t="n">
        <f aca="false">J7+823</f>
        <v>40864.54</v>
      </c>
      <c r="K8" s="17" t="n">
        <f aca="false">K7+823</f>
        <v>41725.29</v>
      </c>
      <c r="L8" s="10"/>
    </row>
    <row r="9" customFormat="false" ht="15" hidden="false" customHeight="false" outlineLevel="0" collapsed="false">
      <c r="A9" s="0" t="n">
        <v>4</v>
      </c>
      <c r="B9" s="6"/>
      <c r="C9" s="17" t="n">
        <f aca="false">C8+823</f>
        <v>34592</v>
      </c>
      <c r="D9" s="17" t="n">
        <f aca="false">D8+823</f>
        <v>35436.93</v>
      </c>
      <c r="E9" s="17" t="n">
        <f aca="false">E8+823</f>
        <v>36303.94</v>
      </c>
      <c r="F9" s="17" t="n">
        <f aca="false">F8+823</f>
        <v>37174.08</v>
      </c>
      <c r="G9" s="17" t="n">
        <f aca="false">G8+823</f>
        <v>39111.55</v>
      </c>
      <c r="H9" s="17" t="n">
        <f aca="false">H8+823</f>
        <v>39969.17</v>
      </c>
      <c r="I9" s="17" t="n">
        <f aca="false">I8+823</f>
        <v>40826.79</v>
      </c>
      <c r="J9" s="17" t="n">
        <f aca="false">J8+823</f>
        <v>41687.54</v>
      </c>
      <c r="K9" s="17" t="n">
        <f aca="false">K8+823</f>
        <v>42548.29</v>
      </c>
      <c r="L9" s="10"/>
    </row>
    <row r="10" customFormat="false" ht="15" hidden="false" customHeight="false" outlineLevel="0" collapsed="false">
      <c r="A10" s="0" t="n">
        <v>5</v>
      </c>
      <c r="B10" s="6"/>
      <c r="C10" s="17" t="n">
        <f aca="false">C9+823</f>
        <v>35415</v>
      </c>
      <c r="D10" s="17" t="n">
        <f aca="false">D9+823</f>
        <v>36259.93</v>
      </c>
      <c r="E10" s="17" t="n">
        <f aca="false">E9+823</f>
        <v>37126.94</v>
      </c>
      <c r="F10" s="17" t="n">
        <f aca="false">F9+823</f>
        <v>37997.08</v>
      </c>
      <c r="G10" s="17" t="n">
        <f aca="false">G9+823</f>
        <v>39934.55</v>
      </c>
      <c r="H10" s="17" t="n">
        <f aca="false">H9+823</f>
        <v>40792.17</v>
      </c>
      <c r="I10" s="17" t="n">
        <f aca="false">I9+823</f>
        <v>41649.79</v>
      </c>
      <c r="J10" s="17" t="n">
        <f aca="false">J9+823</f>
        <v>42510.54</v>
      </c>
      <c r="K10" s="17" t="n">
        <f aca="false">K9+823</f>
        <v>43371.29</v>
      </c>
      <c r="L10" s="10"/>
    </row>
    <row r="11" customFormat="false" ht="15" hidden="false" customHeight="false" outlineLevel="0" collapsed="false">
      <c r="A11" s="0" t="n">
        <v>6</v>
      </c>
      <c r="B11" s="6"/>
      <c r="C11" s="17" t="n">
        <f aca="false">C10+823</f>
        <v>36238</v>
      </c>
      <c r="D11" s="17" t="n">
        <f aca="false">D10+823</f>
        <v>37082.93</v>
      </c>
      <c r="E11" s="17" t="n">
        <f aca="false">E10+823</f>
        <v>37949.94</v>
      </c>
      <c r="F11" s="17" t="n">
        <f aca="false">F10+823</f>
        <v>38820.08</v>
      </c>
      <c r="G11" s="17" t="n">
        <f aca="false">G10+823</f>
        <v>40757.55</v>
      </c>
      <c r="H11" s="17" t="n">
        <f aca="false">H10+823</f>
        <v>41615.17</v>
      </c>
      <c r="I11" s="17" t="n">
        <f aca="false">I10+823</f>
        <v>42472.79</v>
      </c>
      <c r="J11" s="17" t="n">
        <f aca="false">J10+823</f>
        <v>43333.54</v>
      </c>
      <c r="K11" s="17" t="n">
        <f aca="false">K10+823</f>
        <v>44194.29</v>
      </c>
      <c r="L11" s="10"/>
    </row>
    <row r="12" customFormat="false" ht="15" hidden="false" customHeight="false" outlineLevel="0" collapsed="false">
      <c r="A12" s="0" t="n">
        <v>7</v>
      </c>
      <c r="B12" s="6"/>
      <c r="C12" s="17" t="n">
        <f aca="false">C11+823</f>
        <v>37061</v>
      </c>
      <c r="D12" s="17" t="n">
        <f aca="false">D11+823</f>
        <v>37905.93</v>
      </c>
      <c r="E12" s="17" t="n">
        <f aca="false">E11+823</f>
        <v>38772.94</v>
      </c>
      <c r="F12" s="17" t="n">
        <f aca="false">F11+823</f>
        <v>39643.08</v>
      </c>
      <c r="G12" s="17" t="n">
        <f aca="false">G11+823</f>
        <v>41580.55</v>
      </c>
      <c r="H12" s="17" t="n">
        <f aca="false">H11+823</f>
        <v>42438.17</v>
      </c>
      <c r="I12" s="17" t="n">
        <f aca="false">I11+823</f>
        <v>43295.79</v>
      </c>
      <c r="J12" s="17" t="n">
        <f aca="false">J11+823</f>
        <v>44156.54</v>
      </c>
      <c r="K12" s="17" t="n">
        <f aca="false">K11+823</f>
        <v>45017.29</v>
      </c>
      <c r="L12" s="10"/>
    </row>
    <row r="13" customFormat="false" ht="15" hidden="false" customHeight="false" outlineLevel="0" collapsed="false">
      <c r="A13" s="0" t="n">
        <v>8</v>
      </c>
      <c r="B13" s="6"/>
      <c r="C13" s="17" t="n">
        <f aca="false">C12+823</f>
        <v>37884</v>
      </c>
      <c r="D13" s="17" t="n">
        <f aca="false">D12+823</f>
        <v>38728.93</v>
      </c>
      <c r="E13" s="17" t="n">
        <f aca="false">E12+823</f>
        <v>39595.94</v>
      </c>
      <c r="F13" s="17" t="n">
        <f aca="false">F12+823</f>
        <v>40466.08</v>
      </c>
      <c r="G13" s="17" t="n">
        <f aca="false">G12+823</f>
        <v>42403.55</v>
      </c>
      <c r="H13" s="17" t="n">
        <f aca="false">H12+823</f>
        <v>43261.17</v>
      </c>
      <c r="I13" s="17" t="n">
        <f aca="false">I12+823</f>
        <v>44118.79</v>
      </c>
      <c r="J13" s="17" t="n">
        <f aca="false">J12+823</f>
        <v>44979.54</v>
      </c>
      <c r="K13" s="17" t="n">
        <f aca="false">K12+823</f>
        <v>45840.29</v>
      </c>
      <c r="L13" s="10"/>
    </row>
    <row r="14" customFormat="false" ht="15" hidden="false" customHeight="false" outlineLevel="0" collapsed="false">
      <c r="A14" s="0" t="n">
        <v>9</v>
      </c>
      <c r="B14" s="6"/>
      <c r="C14" s="10"/>
      <c r="D14" s="17" t="n">
        <f aca="false">D13+823</f>
        <v>39551.93</v>
      </c>
      <c r="E14" s="17" t="n">
        <f aca="false">E13+823</f>
        <v>40418.94</v>
      </c>
      <c r="F14" s="17" t="n">
        <f aca="false">F13+823</f>
        <v>41289.08</v>
      </c>
      <c r="G14" s="17" t="n">
        <f aca="false">G13+823</f>
        <v>43226.55</v>
      </c>
      <c r="H14" s="17" t="n">
        <f aca="false">H13+823</f>
        <v>44084.17</v>
      </c>
      <c r="I14" s="17" t="n">
        <f aca="false">I13+823</f>
        <v>44941.79</v>
      </c>
      <c r="J14" s="17" t="n">
        <f aca="false">J13+823</f>
        <v>45802.54</v>
      </c>
      <c r="K14" s="17" t="n">
        <f aca="false">K13+823</f>
        <v>46663.29</v>
      </c>
      <c r="L14" s="10"/>
    </row>
    <row r="15" customFormat="false" ht="15" hidden="false" customHeight="false" outlineLevel="0" collapsed="false">
      <c r="A15" s="0" t="n">
        <v>10</v>
      </c>
      <c r="B15" s="6"/>
      <c r="C15" s="10"/>
      <c r="D15" s="17" t="n">
        <f aca="false">D14+823</f>
        <v>40374.93</v>
      </c>
      <c r="E15" s="17" t="n">
        <f aca="false">E14+823</f>
        <v>41241.94</v>
      </c>
      <c r="F15" s="17" t="n">
        <f aca="false">F14+823</f>
        <v>42112.08</v>
      </c>
      <c r="G15" s="17" t="n">
        <f aca="false">G14+823</f>
        <v>44049.55</v>
      </c>
      <c r="H15" s="17" t="n">
        <f aca="false">H14+823</f>
        <v>44907.17</v>
      </c>
      <c r="I15" s="17" t="n">
        <f aca="false">I14+823</f>
        <v>45764.79</v>
      </c>
      <c r="J15" s="17" t="n">
        <f aca="false">J14+823</f>
        <v>46625.54</v>
      </c>
      <c r="K15" s="17" t="n">
        <f aca="false">K14+823</f>
        <v>47486.29</v>
      </c>
      <c r="L15" s="10"/>
    </row>
    <row r="16" customFormat="false" ht="15" hidden="false" customHeight="false" outlineLevel="0" collapsed="false">
      <c r="A16" s="0" t="n">
        <v>11</v>
      </c>
      <c r="B16" s="6"/>
      <c r="C16" s="10"/>
      <c r="D16" s="17" t="n">
        <f aca="false">D15+823</f>
        <v>41197.93</v>
      </c>
      <c r="E16" s="17" t="n">
        <f aca="false">E15+823</f>
        <v>42064.94</v>
      </c>
      <c r="F16" s="17" t="n">
        <f aca="false">F15+823</f>
        <v>42935.08</v>
      </c>
      <c r="G16" s="17" t="n">
        <f aca="false">G15+823</f>
        <v>44872.55</v>
      </c>
      <c r="H16" s="17" t="n">
        <f aca="false">H15+823</f>
        <v>45730.17</v>
      </c>
      <c r="I16" s="17" t="n">
        <f aca="false">I15+823</f>
        <v>46587.79</v>
      </c>
      <c r="J16" s="17" t="n">
        <f aca="false">J15+823</f>
        <v>47448.54</v>
      </c>
      <c r="K16" s="17" t="n">
        <f aca="false">K15+823</f>
        <v>48309.29</v>
      </c>
      <c r="L16" s="10"/>
    </row>
    <row r="17" customFormat="false" ht="15" hidden="false" customHeight="false" outlineLevel="0" collapsed="false">
      <c r="A17" s="0" t="n">
        <v>12</v>
      </c>
      <c r="B17" s="6"/>
      <c r="C17" s="10"/>
      <c r="D17" s="10"/>
      <c r="E17" s="17" t="n">
        <f aca="false">E16+823</f>
        <v>42887.94</v>
      </c>
      <c r="F17" s="17" t="n">
        <f aca="false">F16+823</f>
        <v>43758.08</v>
      </c>
      <c r="G17" s="17" t="n">
        <f aca="false">G16+823</f>
        <v>45695.55</v>
      </c>
      <c r="H17" s="17" t="n">
        <f aca="false">H16+823</f>
        <v>46553.17</v>
      </c>
      <c r="I17" s="17" t="n">
        <f aca="false">I16+823</f>
        <v>47410.79</v>
      </c>
      <c r="J17" s="17" t="n">
        <f aca="false">J16+823</f>
        <v>48271.54</v>
      </c>
      <c r="K17" s="17" t="n">
        <f aca="false">K16+823</f>
        <v>49132.29</v>
      </c>
      <c r="L17" s="10"/>
    </row>
    <row r="18" customFormat="false" ht="15" hidden="false" customHeight="false" outlineLevel="0" collapsed="false">
      <c r="A18" s="0" t="n">
        <v>13</v>
      </c>
      <c r="B18" s="6"/>
      <c r="C18" s="10"/>
      <c r="D18" s="10"/>
      <c r="E18" s="17" t="n">
        <f aca="false">E17+823</f>
        <v>43710.94</v>
      </c>
      <c r="F18" s="17" t="n">
        <f aca="false">F17+823</f>
        <v>44581.08</v>
      </c>
      <c r="G18" s="17" t="n">
        <f aca="false">G17+823</f>
        <v>46518.55</v>
      </c>
      <c r="H18" s="17" t="n">
        <f aca="false">H17+823</f>
        <v>47376.17</v>
      </c>
      <c r="I18" s="17" t="n">
        <f aca="false">I17+823</f>
        <v>48233.79</v>
      </c>
      <c r="J18" s="17" t="n">
        <f aca="false">J17+823</f>
        <v>49094.54</v>
      </c>
      <c r="K18" s="17" t="n">
        <f aca="false">K17+823</f>
        <v>49955.29</v>
      </c>
      <c r="L18" s="10"/>
    </row>
    <row r="19" customFormat="false" ht="15" hidden="false" customHeight="false" outlineLevel="0" collapsed="false">
      <c r="A19" s="0" t="n">
        <v>14</v>
      </c>
      <c r="B19" s="6"/>
      <c r="C19" s="10"/>
      <c r="D19" s="10"/>
      <c r="E19" s="17" t="n">
        <f aca="false">E18+823</f>
        <v>44533.94</v>
      </c>
      <c r="F19" s="17" t="n">
        <f aca="false">F18+823</f>
        <v>45404.08</v>
      </c>
      <c r="G19" s="17" t="n">
        <f aca="false">G18+823</f>
        <v>47341.55</v>
      </c>
      <c r="H19" s="17" t="n">
        <f aca="false">H18+823</f>
        <v>48199.17</v>
      </c>
      <c r="I19" s="17" t="n">
        <f aca="false">I18+823</f>
        <v>49056.79</v>
      </c>
      <c r="J19" s="17" t="n">
        <f aca="false">J18+823</f>
        <v>49917.54</v>
      </c>
      <c r="K19" s="17" t="n">
        <f aca="false">K18+823</f>
        <v>50778.29</v>
      </c>
      <c r="L19" s="10"/>
    </row>
    <row r="20" customFormat="false" ht="15" hidden="false" customHeight="false" outlineLevel="0" collapsed="false">
      <c r="A20" s="0" t="n">
        <v>15</v>
      </c>
      <c r="B20" s="6"/>
      <c r="C20" s="10"/>
      <c r="D20" s="10"/>
      <c r="E20" s="17" t="n">
        <f aca="false">E19+823</f>
        <v>45356.94</v>
      </c>
      <c r="F20" s="17" t="n">
        <f aca="false">F19+823</f>
        <v>46227.08</v>
      </c>
      <c r="G20" s="17" t="n">
        <f aca="false">G19+823</f>
        <v>48164.55</v>
      </c>
      <c r="H20" s="17" t="n">
        <f aca="false">H19+823</f>
        <v>49022.17</v>
      </c>
      <c r="I20" s="17" t="n">
        <f aca="false">I19+823</f>
        <v>49879.79</v>
      </c>
      <c r="J20" s="17" t="n">
        <f aca="false">J19+823</f>
        <v>50740.54</v>
      </c>
      <c r="K20" s="17" t="n">
        <f aca="false">K19+823</f>
        <v>51601.29</v>
      </c>
      <c r="L20" s="10"/>
    </row>
    <row r="21" customFormat="false" ht="15" hidden="false" customHeight="false" outlineLevel="0" collapsed="false">
      <c r="A21" s="0" t="n">
        <v>16</v>
      </c>
      <c r="B21" s="6"/>
      <c r="C21" s="10"/>
      <c r="D21" s="10"/>
      <c r="E21" s="10"/>
      <c r="F21" s="17" t="n">
        <f aca="false">F20+823</f>
        <v>47050.08</v>
      </c>
      <c r="G21" s="17" t="n">
        <f aca="false">G20+823</f>
        <v>48987.55</v>
      </c>
      <c r="H21" s="17" t="n">
        <f aca="false">H20+823</f>
        <v>49845.17</v>
      </c>
      <c r="I21" s="17" t="n">
        <f aca="false">I20+823</f>
        <v>50702.79</v>
      </c>
      <c r="J21" s="17" t="n">
        <f aca="false">J20+823</f>
        <v>51563.54</v>
      </c>
      <c r="K21" s="17" t="n">
        <f aca="false">K20+823</f>
        <v>52424.29</v>
      </c>
      <c r="L21" s="10"/>
    </row>
    <row r="22" customFormat="false" ht="15" hidden="false" customHeight="false" outlineLevel="0" collapsed="false">
      <c r="A22" s="0" t="n">
        <v>17</v>
      </c>
      <c r="B22" s="6"/>
      <c r="C22" s="10"/>
      <c r="D22" s="10"/>
      <c r="E22" s="10"/>
      <c r="F22" s="17" t="n">
        <f aca="false">F21+823</f>
        <v>47873.08</v>
      </c>
      <c r="G22" s="17" t="n">
        <f aca="false">G21+823</f>
        <v>49810.55</v>
      </c>
      <c r="H22" s="17" t="n">
        <f aca="false">H21+823</f>
        <v>50668.17</v>
      </c>
      <c r="I22" s="17" t="n">
        <f aca="false">I21+823</f>
        <v>51525.79</v>
      </c>
      <c r="J22" s="17" t="n">
        <f aca="false">J21+823</f>
        <v>52386.54</v>
      </c>
      <c r="K22" s="17" t="n">
        <f aca="false">K21+823</f>
        <v>53247.29</v>
      </c>
      <c r="L22" s="10"/>
    </row>
    <row r="23" customFormat="false" ht="15" hidden="false" customHeight="false" outlineLevel="0" collapsed="false">
      <c r="A23" s="0" t="n">
        <v>18</v>
      </c>
      <c r="C23" s="10"/>
      <c r="D23" s="10"/>
      <c r="E23" s="10"/>
      <c r="F23" s="17" t="n">
        <f aca="false">F22+823</f>
        <v>48696.08</v>
      </c>
      <c r="G23" s="17" t="n">
        <f aca="false">G22+823</f>
        <v>50633.55</v>
      </c>
      <c r="H23" s="17" t="n">
        <f aca="false">H22+823</f>
        <v>51491.17</v>
      </c>
      <c r="I23" s="17" t="n">
        <f aca="false">I22+823</f>
        <v>52348.79</v>
      </c>
      <c r="J23" s="17" t="n">
        <f aca="false">J22+823</f>
        <v>53209.54</v>
      </c>
      <c r="K23" s="17" t="n">
        <f aca="false">K22+823</f>
        <v>54070.29</v>
      </c>
      <c r="L23" s="10"/>
    </row>
    <row r="24" customFormat="false" ht="15" hidden="false" customHeight="false" outlineLevel="0" collapsed="false">
      <c r="A24" s="0" t="n">
        <v>19</v>
      </c>
      <c r="C24" s="10"/>
      <c r="D24" s="10"/>
      <c r="E24" s="10"/>
      <c r="F24" s="10"/>
      <c r="G24" s="17" t="n">
        <f aca="false">G23+823</f>
        <v>51456.55</v>
      </c>
      <c r="H24" s="17" t="n">
        <f aca="false">H23+823</f>
        <v>52314.17</v>
      </c>
      <c r="I24" s="17" t="n">
        <f aca="false">I23+823</f>
        <v>53171.79</v>
      </c>
      <c r="J24" s="17" t="n">
        <f aca="false">J23+823</f>
        <v>54032.54</v>
      </c>
      <c r="K24" s="17" t="n">
        <f aca="false">K23+823</f>
        <v>54893.29</v>
      </c>
      <c r="L24" s="10"/>
    </row>
    <row r="25" customFormat="false" ht="15" hidden="false" customHeight="false" outlineLevel="0" collapsed="false">
      <c r="A25" s="0" t="n">
        <v>20</v>
      </c>
      <c r="C25" s="10"/>
      <c r="D25" s="10"/>
      <c r="E25" s="10"/>
      <c r="F25" s="10"/>
      <c r="G25" s="17" t="n">
        <f aca="false">G24+823</f>
        <v>52279.55</v>
      </c>
      <c r="H25" s="17" t="n">
        <f aca="false">H24+823</f>
        <v>53137.17</v>
      </c>
      <c r="I25" s="17" t="n">
        <f aca="false">I24+823</f>
        <v>53994.79</v>
      </c>
      <c r="J25" s="17" t="n">
        <f aca="false">J24+823</f>
        <v>54855.54</v>
      </c>
      <c r="K25" s="17" t="n">
        <f aca="false">K24+823</f>
        <v>55716.29</v>
      </c>
      <c r="L25" s="10"/>
    </row>
    <row r="26" customFormat="false" ht="15" hidden="false" customHeight="false" outlineLevel="0" collapsed="false">
      <c r="A26" s="0" t="n">
        <v>21</v>
      </c>
      <c r="C26" s="10"/>
      <c r="D26" s="10"/>
      <c r="E26" s="10"/>
      <c r="F26" s="10"/>
      <c r="G26" s="17" t="n">
        <f aca="false">G25+823</f>
        <v>53102.55</v>
      </c>
      <c r="H26" s="17" t="n">
        <f aca="false">H25+823</f>
        <v>53960.17</v>
      </c>
      <c r="I26" s="17" t="n">
        <f aca="false">I25+823</f>
        <v>54817.79</v>
      </c>
      <c r="J26" s="17" t="n">
        <f aca="false">J25+823</f>
        <v>55678.54</v>
      </c>
      <c r="K26" s="17" t="n">
        <f aca="false">K25+823</f>
        <v>56539.29</v>
      </c>
      <c r="L26" s="10"/>
    </row>
    <row r="27" customFormat="false" ht="15" hidden="false" customHeight="false" outlineLevel="0" collapsed="false">
      <c r="A27" s="0" t="n">
        <v>22</v>
      </c>
      <c r="C27" s="10"/>
      <c r="D27" s="10"/>
      <c r="E27" s="10"/>
      <c r="F27" s="10"/>
      <c r="G27" s="10"/>
      <c r="H27" s="17" t="n">
        <f aca="false">H26+823</f>
        <v>54783.17</v>
      </c>
      <c r="I27" s="17" t="n">
        <f aca="false">I26+823</f>
        <v>55640.79</v>
      </c>
      <c r="J27" s="17" t="n">
        <f aca="false">J26+823</f>
        <v>56501.54</v>
      </c>
      <c r="K27" s="17" t="n">
        <f aca="false">K26+823</f>
        <v>57362.29</v>
      </c>
      <c r="L27" s="10"/>
    </row>
    <row r="28" customFormat="false" ht="15" hidden="false" customHeight="false" outlineLevel="0" collapsed="false">
      <c r="A28" s="0" t="n">
        <v>23</v>
      </c>
      <c r="C28" s="10"/>
      <c r="D28" s="10"/>
      <c r="E28" s="10"/>
      <c r="F28" s="10"/>
      <c r="G28" s="10"/>
      <c r="H28" s="10"/>
      <c r="I28" s="17" t="n">
        <f aca="false">I27+823</f>
        <v>56463.79</v>
      </c>
      <c r="J28" s="17" t="n">
        <f aca="false">J27+823</f>
        <v>57324.54</v>
      </c>
      <c r="K28" s="17" t="n">
        <f aca="false">K27+823</f>
        <v>58185.29</v>
      </c>
      <c r="L28" s="10"/>
    </row>
    <row r="32" customFormat="false" ht="15" hidden="false" customHeight="true" outlineLevel="0" collapsed="false">
      <c r="B32" s="19" t="s">
        <v>23</v>
      </c>
      <c r="C32" s="19"/>
      <c r="D32" s="19"/>
      <c r="E32" s="19"/>
      <c r="F32" s="19"/>
      <c r="G32" s="19"/>
    </row>
    <row r="33" customFormat="false" ht="15" hidden="false" customHeight="false" outlineLevel="0" collapsed="false">
      <c r="B33" s="19"/>
      <c r="C33" s="19"/>
      <c r="D33" s="19"/>
      <c r="E33" s="19"/>
      <c r="F33" s="19"/>
      <c r="G33" s="19"/>
    </row>
    <row r="34" customFormat="false" ht="15" hidden="false" customHeight="false" outlineLevel="0" collapsed="false">
      <c r="B34" s="19"/>
      <c r="C34" s="19"/>
      <c r="D34" s="19"/>
      <c r="E34" s="19"/>
      <c r="F34" s="19"/>
      <c r="G34" s="19"/>
    </row>
    <row r="36" customFormat="false" ht="15" hidden="false" customHeight="false" outlineLevel="0" collapsed="false">
      <c r="B36" s="0" t="s">
        <v>24</v>
      </c>
      <c r="C36" s="0" t="n">
        <v>0</v>
      </c>
      <c r="D36" s="0" t="n">
        <v>1</v>
      </c>
      <c r="E36" s="0" t="n">
        <v>2</v>
      </c>
      <c r="F36" s="0" t="n">
        <v>3</v>
      </c>
      <c r="G36" s="0" t="n">
        <v>4</v>
      </c>
      <c r="H36" s="0" t="n">
        <v>5</v>
      </c>
      <c r="I36" s="0" t="n">
        <v>6</v>
      </c>
      <c r="J36" s="0" t="n">
        <v>7</v>
      </c>
      <c r="K36" s="0" t="n">
        <v>8</v>
      </c>
      <c r="L36" s="0" t="n">
        <v>9</v>
      </c>
      <c r="M36" s="20" t="s">
        <v>25</v>
      </c>
    </row>
    <row r="37" customFormat="false" ht="15" hidden="false" customHeight="false" outlineLevel="0" collapsed="false">
      <c r="B37" s="0" t="s">
        <v>9</v>
      </c>
      <c r="C37" s="0" t="n">
        <v>0</v>
      </c>
      <c r="D37" s="0" t="n">
        <v>1</v>
      </c>
      <c r="E37" s="0" t="n">
        <v>2</v>
      </c>
      <c r="F37" s="0" t="n">
        <v>3</v>
      </c>
      <c r="G37" s="0" t="n">
        <v>4</v>
      </c>
      <c r="H37" s="0" t="n">
        <v>5</v>
      </c>
      <c r="I37" s="0" t="n">
        <v>6</v>
      </c>
      <c r="J37" s="0" t="n">
        <v>7</v>
      </c>
      <c r="K37" s="0" t="n">
        <v>8</v>
      </c>
      <c r="L37" s="0" t="n">
        <v>9</v>
      </c>
      <c r="M37" s="0" t="n">
        <v>10</v>
      </c>
    </row>
    <row r="39" customFormat="false" ht="15" hidden="false" customHeight="false" outlineLevel="0" collapsed="false">
      <c r="B39" s="0" t="s">
        <v>26</v>
      </c>
    </row>
  </sheetData>
  <mergeCells count="3">
    <mergeCell ref="E1:M1"/>
    <mergeCell ref="E2:M2"/>
    <mergeCell ref="B32:G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2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G33" activeCellId="0" sqref="G33"/>
    </sheetView>
  </sheetViews>
  <sheetFormatPr defaultRowHeight="15"/>
  <cols>
    <col collapsed="false" hidden="false" max="10" min="1" style="0" width="10.6814814814815"/>
    <col collapsed="false" hidden="false" max="11" min="11" style="0" width="11.562962962963"/>
    <col collapsed="false" hidden="false" max="1025" min="12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E2" s="1" t="s">
        <v>27</v>
      </c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C3" s="3"/>
      <c r="D3" s="3"/>
      <c r="E3" s="2"/>
      <c r="F3" s="2"/>
      <c r="G3" s="2"/>
      <c r="H3" s="2"/>
      <c r="J3" s="2"/>
      <c r="K3" s="2"/>
      <c r="M3" s="2"/>
    </row>
    <row r="4" customFormat="false" ht="45" hidden="false" customHeight="false" outlineLevel="0" collapsed="false">
      <c r="C4" s="21" t="s">
        <v>28</v>
      </c>
      <c r="D4" s="3"/>
      <c r="E4" s="2"/>
      <c r="F4" s="2"/>
      <c r="G4" s="2" t="s">
        <v>29</v>
      </c>
      <c r="H4" s="2"/>
      <c r="J4" s="2"/>
      <c r="K4" s="2" t="s">
        <v>30</v>
      </c>
      <c r="N4" s="2"/>
    </row>
    <row r="5" customFormat="false" ht="15" hidden="false" customHeight="false" outlineLevel="0" collapsed="false">
      <c r="B5" s="0" t="s">
        <v>6</v>
      </c>
      <c r="C5" s="21" t="n">
        <v>187</v>
      </c>
      <c r="D5" s="3"/>
      <c r="E5" s="2"/>
      <c r="F5" s="2"/>
      <c r="G5" s="2"/>
      <c r="H5" s="2"/>
      <c r="J5" s="2"/>
      <c r="K5" s="2"/>
      <c r="N5" s="2"/>
    </row>
    <row r="6" customFormat="false" ht="15" hidden="false" customHeight="false" outlineLevel="0" collapsed="false">
      <c r="B6" s="0" t="s">
        <v>9</v>
      </c>
      <c r="C6" s="3"/>
      <c r="D6" s="3" t="s">
        <v>31</v>
      </c>
      <c r="E6" s="2"/>
      <c r="F6" s="2" t="s">
        <v>9</v>
      </c>
      <c r="G6" s="2" t="s">
        <v>31</v>
      </c>
      <c r="H6" s="2"/>
      <c r="J6" s="2" t="s">
        <v>9</v>
      </c>
      <c r="K6" s="2" t="s">
        <v>31</v>
      </c>
      <c r="M6" s="2"/>
      <c r="N6" s="2"/>
    </row>
    <row r="7" customFormat="false" ht="15" hidden="false" customHeight="false" outlineLevel="0" collapsed="false">
      <c r="B7" s="6" t="n">
        <v>1</v>
      </c>
      <c r="C7" s="7" t="n">
        <v>18000</v>
      </c>
      <c r="D7" s="8" t="n">
        <f aca="false">C7/187/8</f>
        <v>12.0320855614973</v>
      </c>
      <c r="F7" s="6" t="n">
        <v>1</v>
      </c>
      <c r="G7" s="22" t="n">
        <v>15</v>
      </c>
      <c r="H7" s="9"/>
      <c r="J7" s="6" t="n">
        <v>1</v>
      </c>
      <c r="K7" s="8" t="n">
        <v>25</v>
      </c>
      <c r="N7" s="23"/>
    </row>
    <row r="8" customFormat="false" ht="15" hidden="false" customHeight="false" outlineLevel="0" collapsed="false">
      <c r="B8" s="6" t="n">
        <v>2</v>
      </c>
      <c r="C8" s="10" t="n">
        <f aca="false">C7+537</f>
        <v>18537</v>
      </c>
      <c r="D8" s="8" t="n">
        <f aca="false">C8/187/8</f>
        <v>12.3910427807487</v>
      </c>
      <c r="F8" s="6" t="n">
        <v>2</v>
      </c>
      <c r="G8" s="22" t="n">
        <f aca="false">G7+0.45</f>
        <v>15.45</v>
      </c>
      <c r="H8" s="11"/>
      <c r="J8" s="6" t="n">
        <v>2</v>
      </c>
      <c r="K8" s="12" t="n">
        <f aca="false">K7+0.63</f>
        <v>25.63</v>
      </c>
      <c r="N8" s="23"/>
    </row>
    <row r="9" customFormat="false" ht="15" hidden="false" customHeight="false" outlineLevel="0" collapsed="false">
      <c r="B9" s="6" t="n">
        <v>3</v>
      </c>
      <c r="C9" s="10" t="n">
        <f aca="false">C8+537</f>
        <v>19074</v>
      </c>
      <c r="D9" s="8" t="n">
        <f aca="false">C9/187/8</f>
        <v>12.75</v>
      </c>
      <c r="F9" s="6" t="n">
        <v>3</v>
      </c>
      <c r="G9" s="22" t="n">
        <f aca="false">G8+0.45</f>
        <v>15.9</v>
      </c>
      <c r="H9" s="12"/>
      <c r="J9" s="6" t="n">
        <v>3</v>
      </c>
      <c r="K9" s="12" t="n">
        <f aca="false">K8+0.63</f>
        <v>26.26</v>
      </c>
      <c r="N9" s="23"/>
    </row>
    <row r="10" customFormat="false" ht="15" hidden="false" customHeight="false" outlineLevel="0" collapsed="false">
      <c r="B10" s="6" t="n">
        <v>4</v>
      </c>
      <c r="C10" s="10" t="n">
        <f aca="false">C9+537</f>
        <v>19611</v>
      </c>
      <c r="D10" s="8" t="n">
        <f aca="false">C10/187/8</f>
        <v>13.1089572192513</v>
      </c>
      <c r="F10" s="6" t="n">
        <v>4</v>
      </c>
      <c r="G10" s="22" t="n">
        <f aca="false">G9+0.45</f>
        <v>16.35</v>
      </c>
      <c r="H10" s="12"/>
      <c r="J10" s="6" t="n">
        <v>4</v>
      </c>
      <c r="K10" s="12" t="n">
        <f aca="false">K9+0.63</f>
        <v>26.89</v>
      </c>
      <c r="N10" s="23"/>
    </row>
    <row r="11" customFormat="false" ht="15" hidden="false" customHeight="false" outlineLevel="0" collapsed="false">
      <c r="B11" s="6" t="n">
        <v>5</v>
      </c>
      <c r="C11" s="10" t="n">
        <f aca="false">C10+537</f>
        <v>20148</v>
      </c>
      <c r="D11" s="8" t="n">
        <f aca="false">C11/187/8</f>
        <v>13.4679144385027</v>
      </c>
      <c r="F11" s="6" t="n">
        <v>5</v>
      </c>
      <c r="G11" s="22" t="n">
        <f aca="false">G10+0.45</f>
        <v>16.8</v>
      </c>
      <c r="H11" s="12"/>
      <c r="J11" s="6" t="n">
        <v>5</v>
      </c>
      <c r="K11" s="12" t="n">
        <f aca="false">K10+0.63</f>
        <v>27.52</v>
      </c>
      <c r="N11" s="23"/>
    </row>
    <row r="12" customFormat="false" ht="15" hidden="false" customHeight="false" outlineLevel="0" collapsed="false">
      <c r="B12" s="6" t="n">
        <v>6</v>
      </c>
      <c r="C12" s="10" t="n">
        <f aca="false">C11+537</f>
        <v>20685</v>
      </c>
      <c r="D12" s="8" t="n">
        <f aca="false">C12/187/8</f>
        <v>13.826871657754</v>
      </c>
      <c r="F12" s="6" t="n">
        <v>6</v>
      </c>
      <c r="G12" s="22" t="n">
        <f aca="false">G11+0.45</f>
        <v>17.25</v>
      </c>
      <c r="H12" s="12"/>
      <c r="J12" s="6" t="n">
        <v>6</v>
      </c>
      <c r="K12" s="12" t="n">
        <f aca="false">K11+0.63</f>
        <v>28.15</v>
      </c>
      <c r="N12" s="23"/>
    </row>
    <row r="13" customFormat="false" ht="15" hidden="false" customHeight="false" outlineLevel="0" collapsed="false">
      <c r="B13" s="6" t="n">
        <v>7</v>
      </c>
      <c r="C13" s="10" t="n">
        <f aca="false">C12+537</f>
        <v>21222</v>
      </c>
      <c r="D13" s="8" t="n">
        <f aca="false">C13/187/8</f>
        <v>14.1858288770053</v>
      </c>
      <c r="F13" s="6" t="n">
        <v>7</v>
      </c>
      <c r="G13" s="22" t="n">
        <f aca="false">G12+0.45</f>
        <v>17.7</v>
      </c>
      <c r="H13" s="12"/>
      <c r="J13" s="6" t="n">
        <v>7</v>
      </c>
      <c r="K13" s="12" t="n">
        <f aca="false">K12+0.63</f>
        <v>28.78</v>
      </c>
      <c r="N13" s="23"/>
    </row>
    <row r="14" customFormat="false" ht="15" hidden="false" customHeight="false" outlineLevel="0" collapsed="false">
      <c r="B14" s="6" t="n">
        <v>8</v>
      </c>
      <c r="C14" s="10" t="n">
        <f aca="false">C13+537</f>
        <v>21759</v>
      </c>
      <c r="D14" s="8" t="n">
        <f aca="false">C14/187/8</f>
        <v>14.5447860962567</v>
      </c>
      <c r="F14" s="6" t="n">
        <v>8</v>
      </c>
      <c r="G14" s="22" t="n">
        <f aca="false">G13+0.45</f>
        <v>18.15</v>
      </c>
      <c r="H14" s="12"/>
      <c r="J14" s="6" t="n">
        <v>8</v>
      </c>
      <c r="K14" s="12" t="n">
        <f aca="false">K13+0.63</f>
        <v>29.41</v>
      </c>
      <c r="N14" s="23"/>
    </row>
    <row r="15" customFormat="false" ht="15" hidden="false" customHeight="false" outlineLevel="0" collapsed="false">
      <c r="B15" s="6" t="n">
        <v>9</v>
      </c>
      <c r="C15" s="10" t="n">
        <f aca="false">C14+537</f>
        <v>22296</v>
      </c>
      <c r="D15" s="8" t="n">
        <f aca="false">C15/187/8</f>
        <v>14.903743315508</v>
      </c>
      <c r="F15" s="6" t="n">
        <v>9</v>
      </c>
      <c r="G15" s="22" t="n">
        <f aca="false">G14+0.45</f>
        <v>18.6</v>
      </c>
      <c r="H15" s="12"/>
      <c r="J15" s="6" t="n">
        <v>9</v>
      </c>
      <c r="K15" s="12" t="n">
        <f aca="false">K14+0.63</f>
        <v>30.04</v>
      </c>
      <c r="N15" s="23"/>
    </row>
    <row r="16" customFormat="false" ht="15" hidden="false" customHeight="false" outlineLevel="0" collapsed="false">
      <c r="B16" s="6" t="n">
        <v>10</v>
      </c>
      <c r="C16" s="10" t="n">
        <f aca="false">C15+537</f>
        <v>22833</v>
      </c>
      <c r="D16" s="8" t="n">
        <f aca="false">C16/187/8</f>
        <v>15.2627005347594</v>
      </c>
      <c r="F16" s="6" t="n">
        <v>10</v>
      </c>
      <c r="G16" s="22" t="n">
        <f aca="false">G15+0.45</f>
        <v>19.05</v>
      </c>
      <c r="H16" s="12"/>
      <c r="J16" s="6" t="n">
        <v>10</v>
      </c>
      <c r="K16" s="12" t="n">
        <f aca="false">K15+0.63</f>
        <v>30.67</v>
      </c>
      <c r="N16" s="23"/>
    </row>
    <row r="17" customFormat="false" ht="15" hidden="false" customHeight="false" outlineLevel="0" collapsed="false">
      <c r="B17" s="6" t="n">
        <v>11</v>
      </c>
      <c r="C17" s="10" t="n">
        <f aca="false">C16+537</f>
        <v>23370</v>
      </c>
      <c r="D17" s="8" t="n">
        <f aca="false">C17/187/8</f>
        <v>15.6216577540107</v>
      </c>
      <c r="F17" s="6" t="n">
        <v>11</v>
      </c>
      <c r="G17" s="22" t="n">
        <f aca="false">G16+0.45</f>
        <v>19.5</v>
      </c>
      <c r="H17" s="12"/>
      <c r="J17" s="6" t="n">
        <v>11</v>
      </c>
      <c r="K17" s="12" t="n">
        <f aca="false">K16+0.63</f>
        <v>31.3</v>
      </c>
      <c r="N17" s="23"/>
    </row>
    <row r="18" customFormat="false" ht="15" hidden="false" customHeight="false" outlineLevel="0" collapsed="false">
      <c r="B18" s="6" t="n">
        <v>12</v>
      </c>
      <c r="C18" s="10" t="n">
        <f aca="false">C17+537</f>
        <v>23907</v>
      </c>
      <c r="D18" s="8" t="n">
        <f aca="false">C18/187/8</f>
        <v>15.980614973262</v>
      </c>
      <c r="F18" s="6" t="n">
        <v>12</v>
      </c>
      <c r="G18" s="22" t="n">
        <f aca="false">G17+0.45</f>
        <v>19.95</v>
      </c>
      <c r="H18" s="12"/>
      <c r="J18" s="6" t="n">
        <v>12</v>
      </c>
      <c r="K18" s="12" t="n">
        <f aca="false">K17+0.63</f>
        <v>31.93</v>
      </c>
      <c r="N18" s="23"/>
    </row>
    <row r="19" customFormat="false" ht="15" hidden="false" customHeight="false" outlineLevel="0" collapsed="false">
      <c r="B19" s="6" t="n">
        <v>13</v>
      </c>
      <c r="C19" s="10" t="n">
        <f aca="false">C18+537</f>
        <v>24444</v>
      </c>
      <c r="D19" s="8" t="n">
        <f aca="false">C19/187/8</f>
        <v>16.3395721925134</v>
      </c>
      <c r="F19" s="6" t="n">
        <v>13</v>
      </c>
      <c r="G19" s="22" t="n">
        <f aca="false">G18+0.45</f>
        <v>20.4</v>
      </c>
      <c r="H19" s="12"/>
      <c r="J19" s="6" t="n">
        <v>13</v>
      </c>
      <c r="K19" s="12" t="n">
        <f aca="false">K18+0.63</f>
        <v>32.56</v>
      </c>
      <c r="N19" s="23"/>
    </row>
    <row r="20" customFormat="false" ht="15" hidden="false" customHeight="false" outlineLevel="0" collapsed="false">
      <c r="B20" s="6" t="n">
        <v>14</v>
      </c>
      <c r="C20" s="10" t="n">
        <f aca="false">C19+537</f>
        <v>24981</v>
      </c>
      <c r="D20" s="8" t="n">
        <f aca="false">C20/187/8</f>
        <v>16.6985294117647</v>
      </c>
      <c r="F20" s="6" t="n">
        <v>14</v>
      </c>
      <c r="G20" s="22" t="n">
        <f aca="false">G19+0.45</f>
        <v>20.85</v>
      </c>
      <c r="H20" s="12"/>
      <c r="J20" s="6" t="n">
        <v>14</v>
      </c>
      <c r="K20" s="12" t="n">
        <f aca="false">K19+0.63</f>
        <v>33.19</v>
      </c>
      <c r="N20" s="23"/>
    </row>
    <row r="21" customFormat="false" ht="15" hidden="false" customHeight="false" outlineLevel="0" collapsed="false">
      <c r="B21" s="6" t="n">
        <v>15</v>
      </c>
      <c r="C21" s="10" t="n">
        <f aca="false">C20+537</f>
        <v>25518</v>
      </c>
      <c r="D21" s="8" t="n">
        <f aca="false">C21/187/8</f>
        <v>17.057486631016</v>
      </c>
      <c r="F21" s="6" t="n">
        <v>15</v>
      </c>
      <c r="G21" s="22" t="n">
        <f aca="false">G20+0.45</f>
        <v>21.3</v>
      </c>
      <c r="H21" s="12"/>
      <c r="J21" s="6" t="n">
        <v>15</v>
      </c>
      <c r="K21" s="12" t="n">
        <f aca="false">K20+0.63</f>
        <v>33.82</v>
      </c>
      <c r="N21" s="23"/>
    </row>
    <row r="22" customFormat="false" ht="15" hidden="false" customHeight="false" outlineLevel="0" collapsed="false">
      <c r="B22" s="6" t="n">
        <v>16</v>
      </c>
      <c r="C22" s="10" t="n">
        <f aca="false">C21+537</f>
        <v>26055</v>
      </c>
      <c r="D22" s="8" t="n">
        <f aca="false">C22/187/8</f>
        <v>17.4164438502674</v>
      </c>
      <c r="F22" s="6" t="n">
        <v>16</v>
      </c>
      <c r="G22" s="22" t="n">
        <f aca="false">G21+0.45</f>
        <v>21.75</v>
      </c>
      <c r="H22" s="12"/>
      <c r="J22" s="6" t="n">
        <v>16</v>
      </c>
      <c r="K22" s="12" t="n">
        <f aca="false">K21+0.63</f>
        <v>34.45</v>
      </c>
      <c r="N22" s="23"/>
    </row>
  </sheetData>
  <mergeCells count="2">
    <mergeCell ref="E1:M1"/>
    <mergeCell ref="E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5"/>
  <cols>
    <col collapsed="false" hidden="false" max="10" min="1" style="0" width="10.6814814814815"/>
    <col collapsed="false" hidden="false" max="11" min="11" style="0" width="11.9555555555556"/>
    <col collapsed="false" hidden="false" max="1025" min="12" style="0" width="10.6814814814815"/>
  </cols>
  <sheetData>
    <row r="1" customFormat="false" ht="1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C2" s="1" t="s">
        <v>32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C3" s="3"/>
      <c r="D3" s="3"/>
      <c r="E3" s="2"/>
      <c r="F3" s="2"/>
      <c r="G3" s="2"/>
      <c r="H3" s="2"/>
      <c r="J3" s="2"/>
      <c r="K3" s="2"/>
      <c r="M3" s="2"/>
    </row>
    <row r="4" customFormat="false" ht="30" hidden="false" customHeight="false" outlineLevel="0" collapsed="false">
      <c r="C4" s="21" t="s">
        <v>33</v>
      </c>
      <c r="D4" s="3"/>
      <c r="E4" s="2"/>
      <c r="F4" s="2"/>
      <c r="G4" s="2" t="s">
        <v>34</v>
      </c>
      <c r="H4" s="2"/>
      <c r="J4" s="2"/>
      <c r="K4" s="2" t="s">
        <v>35</v>
      </c>
    </row>
    <row r="5" customFormat="false" ht="15" hidden="false" customHeight="false" outlineLevel="0" collapsed="false">
      <c r="B5" s="0" t="s">
        <v>9</v>
      </c>
      <c r="C5" s="3" t="s">
        <v>31</v>
      </c>
      <c r="D5" s="3"/>
      <c r="E5" s="2"/>
      <c r="F5" s="2" t="s">
        <v>9</v>
      </c>
      <c r="G5" s="2" t="s">
        <v>31</v>
      </c>
      <c r="H5" s="2"/>
      <c r="J5" s="2" t="s">
        <v>9</v>
      </c>
      <c r="K5" s="2" t="s">
        <v>31</v>
      </c>
      <c r="M5" s="2"/>
    </row>
    <row r="6" customFormat="false" ht="15" hidden="false" customHeight="false" outlineLevel="0" collapsed="false">
      <c r="B6" s="6" t="n">
        <v>1</v>
      </c>
      <c r="C6" s="8" t="n">
        <v>10.2</v>
      </c>
      <c r="D6" s="7"/>
      <c r="F6" s="6" t="n">
        <v>1</v>
      </c>
      <c r="G6" s="22" t="n">
        <v>10.2</v>
      </c>
      <c r="H6" s="9"/>
      <c r="J6" s="6" t="n">
        <v>1</v>
      </c>
      <c r="K6" s="8" t="n">
        <v>12</v>
      </c>
    </row>
    <row r="7" customFormat="false" ht="15" hidden="false" customHeight="false" outlineLevel="0" collapsed="false">
      <c r="B7" s="6" t="n">
        <v>2</v>
      </c>
      <c r="C7" s="12" t="n">
        <f aca="false">C6+0.31</f>
        <v>10.51</v>
      </c>
      <c r="D7" s="10"/>
      <c r="F7" s="6" t="n">
        <v>2</v>
      </c>
      <c r="G7" s="22" t="n">
        <f aca="false">G6+0.36</f>
        <v>10.56</v>
      </c>
      <c r="H7" s="11"/>
      <c r="J7" s="6" t="n">
        <v>2</v>
      </c>
      <c r="K7" s="12" t="n">
        <f aca="false">K6+0.33</f>
        <v>12.33</v>
      </c>
    </row>
    <row r="8" customFormat="false" ht="15" hidden="false" customHeight="false" outlineLevel="0" collapsed="false">
      <c r="B8" s="6" t="n">
        <v>3</v>
      </c>
      <c r="C8" s="12" t="n">
        <f aca="false">C7+0.31</f>
        <v>10.82</v>
      </c>
      <c r="D8" s="10"/>
      <c r="F8" s="6" t="n">
        <v>3</v>
      </c>
      <c r="G8" s="22" t="n">
        <f aca="false">G7+0.36</f>
        <v>10.92</v>
      </c>
      <c r="H8" s="12"/>
      <c r="J8" s="6" t="n">
        <v>3</v>
      </c>
      <c r="K8" s="12" t="n">
        <f aca="false">K7+0.33</f>
        <v>12.66</v>
      </c>
    </row>
    <row r="9" customFormat="false" ht="15" hidden="false" customHeight="false" outlineLevel="0" collapsed="false">
      <c r="B9" s="6" t="n">
        <v>4</v>
      </c>
      <c r="C9" s="12" t="n">
        <f aca="false">C8+0.31</f>
        <v>11.13</v>
      </c>
      <c r="D9" s="10"/>
      <c r="F9" s="6" t="n">
        <v>4</v>
      </c>
      <c r="G9" s="22" t="n">
        <f aca="false">G8+0.36</f>
        <v>11.28</v>
      </c>
      <c r="H9" s="12"/>
      <c r="J9" s="6" t="n">
        <v>4</v>
      </c>
      <c r="K9" s="12" t="n">
        <f aca="false">K8+0.33</f>
        <v>12.99</v>
      </c>
    </row>
    <row r="10" customFormat="false" ht="15" hidden="false" customHeight="false" outlineLevel="0" collapsed="false">
      <c r="B10" s="6" t="n">
        <v>5</v>
      </c>
      <c r="C10" s="12" t="n">
        <f aca="false">C9+0.31</f>
        <v>11.44</v>
      </c>
      <c r="D10" s="10"/>
      <c r="F10" s="6" t="n">
        <v>5</v>
      </c>
      <c r="G10" s="22" t="n">
        <f aca="false">G9+0.36</f>
        <v>11.64</v>
      </c>
      <c r="H10" s="12"/>
      <c r="J10" s="6" t="n">
        <v>5</v>
      </c>
      <c r="K10" s="12" t="n">
        <f aca="false">K9+0.33</f>
        <v>13.32</v>
      </c>
    </row>
    <row r="11" customFormat="false" ht="15" hidden="false" customHeight="false" outlineLevel="0" collapsed="false">
      <c r="B11" s="6" t="n">
        <v>6</v>
      </c>
      <c r="C11" s="12" t="n">
        <f aca="false">C10+0.31</f>
        <v>11.75</v>
      </c>
      <c r="D11" s="10"/>
      <c r="F11" s="6" t="n">
        <v>6</v>
      </c>
      <c r="G11" s="22" t="n">
        <f aca="false">G10+0.36</f>
        <v>12</v>
      </c>
      <c r="H11" s="12"/>
      <c r="J11" s="6" t="n">
        <v>6</v>
      </c>
      <c r="K11" s="12" t="n">
        <f aca="false">K10+0.33</f>
        <v>13.65</v>
      </c>
    </row>
    <row r="12" customFormat="false" ht="15" hidden="false" customHeight="false" outlineLevel="0" collapsed="false">
      <c r="B12" s="6" t="n">
        <v>7</v>
      </c>
      <c r="C12" s="12" t="n">
        <f aca="false">C11+0.31</f>
        <v>12.06</v>
      </c>
      <c r="D12" s="10"/>
      <c r="F12" s="6" t="n">
        <v>7</v>
      </c>
      <c r="G12" s="22" t="n">
        <f aca="false">G11+0.36</f>
        <v>12.36</v>
      </c>
      <c r="H12" s="12"/>
      <c r="J12" s="6" t="n">
        <v>7</v>
      </c>
      <c r="K12" s="12" t="n">
        <f aca="false">K11+0.33</f>
        <v>13.98</v>
      </c>
    </row>
    <row r="13" customFormat="false" ht="15" hidden="false" customHeight="false" outlineLevel="0" collapsed="false">
      <c r="B13" s="6" t="n">
        <v>8</v>
      </c>
      <c r="C13" s="12" t="n">
        <f aca="false">C12+0.31</f>
        <v>12.37</v>
      </c>
      <c r="D13" s="10"/>
      <c r="F13" s="6" t="n">
        <v>8</v>
      </c>
      <c r="G13" s="22" t="n">
        <f aca="false">G12+0.36</f>
        <v>12.72</v>
      </c>
      <c r="H13" s="12"/>
      <c r="J13" s="6" t="n">
        <v>8</v>
      </c>
      <c r="K13" s="12" t="n">
        <f aca="false">K12+0.33</f>
        <v>14.31</v>
      </c>
    </row>
    <row r="14" customFormat="false" ht="15" hidden="false" customHeight="false" outlineLevel="0" collapsed="false">
      <c r="B14" s="6" t="n">
        <v>9</v>
      </c>
      <c r="C14" s="12" t="n">
        <f aca="false">C13+0.31</f>
        <v>12.68</v>
      </c>
      <c r="D14" s="10"/>
      <c r="F14" s="6" t="n">
        <v>9</v>
      </c>
      <c r="G14" s="22" t="n">
        <f aca="false">G13+0.36</f>
        <v>13.08</v>
      </c>
      <c r="H14" s="12"/>
      <c r="J14" s="6" t="n">
        <v>9</v>
      </c>
      <c r="K14" s="12" t="n">
        <f aca="false">K13+0.33</f>
        <v>14.64</v>
      </c>
    </row>
    <row r="15" customFormat="false" ht="15" hidden="false" customHeight="false" outlineLevel="0" collapsed="false">
      <c r="B15" s="6" t="n">
        <v>10</v>
      </c>
      <c r="C15" s="12" t="n">
        <f aca="false">C14+0.31</f>
        <v>12.99</v>
      </c>
      <c r="D15" s="10"/>
      <c r="F15" s="6" t="n">
        <v>10</v>
      </c>
      <c r="G15" s="22" t="n">
        <f aca="false">G14+0.36</f>
        <v>13.44</v>
      </c>
      <c r="H15" s="12"/>
      <c r="J15" s="6" t="n">
        <v>10</v>
      </c>
      <c r="K15" s="12" t="n">
        <f aca="false">K14+0.33</f>
        <v>14.97</v>
      </c>
    </row>
    <row r="16" customFormat="false" ht="15" hidden="false" customHeight="false" outlineLevel="0" collapsed="false">
      <c r="B16" s="6" t="n">
        <v>11</v>
      </c>
      <c r="C16" s="12" t="n">
        <f aca="false">C15+0.31</f>
        <v>13.3</v>
      </c>
      <c r="D16" s="10"/>
      <c r="F16" s="6" t="n">
        <v>11</v>
      </c>
      <c r="G16" s="22" t="n">
        <f aca="false">G15+0.36</f>
        <v>13.8</v>
      </c>
      <c r="H16" s="12"/>
      <c r="J16" s="6" t="n">
        <v>11</v>
      </c>
      <c r="K16" s="12" t="n">
        <f aca="false">K15+0.33</f>
        <v>15.3</v>
      </c>
    </row>
    <row r="17" customFormat="false" ht="15" hidden="false" customHeight="false" outlineLevel="0" collapsed="false">
      <c r="B17" s="6" t="n">
        <v>12</v>
      </c>
      <c r="C17" s="12" t="n">
        <f aca="false">C16+0.31</f>
        <v>13.61</v>
      </c>
      <c r="D17" s="10"/>
      <c r="F17" s="6" t="n">
        <v>12</v>
      </c>
      <c r="G17" s="22" t="n">
        <f aca="false">G16+0.36</f>
        <v>14.16</v>
      </c>
      <c r="H17" s="12"/>
      <c r="J17" s="6" t="n">
        <v>12</v>
      </c>
      <c r="K17" s="12" t="n">
        <f aca="false">K16+0.33</f>
        <v>15.63</v>
      </c>
    </row>
    <row r="18" customFormat="false" ht="15" hidden="false" customHeight="false" outlineLevel="0" collapsed="false">
      <c r="B18" s="6" t="n">
        <v>13</v>
      </c>
      <c r="C18" s="12" t="n">
        <f aca="false">C17+0.31</f>
        <v>13.92</v>
      </c>
      <c r="D18" s="10"/>
      <c r="F18" s="6" t="n">
        <v>13</v>
      </c>
      <c r="G18" s="22" t="n">
        <f aca="false">G17+0.36</f>
        <v>14.52</v>
      </c>
      <c r="H18" s="12"/>
      <c r="J18" s="6" t="n">
        <v>13</v>
      </c>
      <c r="K18" s="12" t="n">
        <f aca="false">K17+0.33</f>
        <v>15.96</v>
      </c>
    </row>
    <row r="19" customFormat="false" ht="15" hidden="false" customHeight="false" outlineLevel="0" collapsed="false">
      <c r="B19" s="6" t="n">
        <v>14</v>
      </c>
      <c r="C19" s="12" t="n">
        <f aca="false">C18+0.31</f>
        <v>14.23</v>
      </c>
      <c r="D19" s="10"/>
      <c r="F19" s="6" t="n">
        <v>14</v>
      </c>
      <c r="G19" s="22" t="n">
        <f aca="false">G18+0.36</f>
        <v>14.88</v>
      </c>
      <c r="H19" s="12"/>
      <c r="J19" s="6" t="n">
        <v>14</v>
      </c>
      <c r="K19" s="12" t="n">
        <f aca="false">K18+0.33</f>
        <v>16.29</v>
      </c>
    </row>
    <row r="20" customFormat="false" ht="15" hidden="false" customHeight="false" outlineLevel="0" collapsed="false">
      <c r="B20" s="6" t="n">
        <v>15</v>
      </c>
      <c r="C20" s="12" t="n">
        <f aca="false">C19+0.31</f>
        <v>14.54</v>
      </c>
      <c r="D20" s="10"/>
      <c r="F20" s="6" t="n">
        <v>15</v>
      </c>
      <c r="G20" s="22" t="n">
        <f aca="false">G19+0.36</f>
        <v>15.24</v>
      </c>
      <c r="H20" s="12"/>
      <c r="J20" s="6" t="n">
        <v>15</v>
      </c>
      <c r="K20" s="12" t="n">
        <f aca="false">K19+0.33</f>
        <v>16.62</v>
      </c>
    </row>
    <row r="21" customFormat="false" ht="15" hidden="false" customHeight="false" outlineLevel="0" collapsed="false">
      <c r="B21" s="6" t="n">
        <v>16</v>
      </c>
      <c r="C21" s="12" t="n">
        <f aca="false">C20+0.31</f>
        <v>14.85</v>
      </c>
      <c r="D21" s="10"/>
      <c r="F21" s="6" t="n">
        <v>16</v>
      </c>
      <c r="G21" s="22" t="n">
        <f aca="false">G20+0.36</f>
        <v>15.6</v>
      </c>
      <c r="H21" s="12"/>
      <c r="J21" s="6" t="n">
        <v>16</v>
      </c>
      <c r="K21" s="12" t="n">
        <f aca="false">K20+0.33</f>
        <v>16.95</v>
      </c>
    </row>
  </sheetData>
  <mergeCells count="2">
    <mergeCell ref="C1:M1"/>
    <mergeCell ref="C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 LibreOffice_project/10m0$Build-2</Application>
  <Company>Childeren's Kiva Montessori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2017-07-07T13:28:35Z</dcterms:created>
  <dc:creator>Josh Warinner</dc:creator>
  <dc:description/>
  <dc:language>en-US</dc:language>
  <cp:lastModifiedBy>Josh Warinner</cp:lastModifiedBy>
  <dcterms:modified xsi:type="dcterms:W3CDTF">2017-10-10T18:22:25Z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Childeren's Kiva Montessori School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